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G:\03_OE_03\Ströbl\Gemeinsame Geschäftsstelle Ströbl\SGB IX\Rahmenvertrag SGB IX\Anlagen\Anlage zu § 52 Abs. 4\Stand 30.04.21\"/>
    </mc:Choice>
  </mc:AlternateContent>
  <xr:revisionPtr revIDLastSave="0" documentId="8_{483F1159-2950-40AF-850F-66B17F34AE04}" xr6:coauthVersionLast="45" xr6:coauthVersionMax="45" xr10:uidLastSave="{00000000-0000-0000-0000-000000000000}"/>
  <bookViews>
    <workbookView xWindow="22015" yWindow="-104" windowWidth="22325" windowHeight="12050" xr2:uid="{00000000-000D-0000-FFFF-FFFF00000000}"/>
  </bookViews>
  <sheets>
    <sheet name="Fördergruppe § 52 LRV" sheetId="1" r:id="rId1"/>
  </sheets>
  <definedNames>
    <definedName name="_xlnm.Print_Area" localSheetId="0">'Fördergruppe § 52 LRV'!$B$2:$J$40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6" i="1" l="1"/>
  <c r="F17" i="1"/>
  <c r="F18" i="1"/>
  <c r="F19" i="1"/>
  <c r="F15" i="1"/>
  <c r="H21" i="1" l="1"/>
  <c r="G20" i="1"/>
  <c r="H16" i="1"/>
  <c r="H17" i="1"/>
  <c r="H18" i="1"/>
  <c r="H19" i="1"/>
  <c r="H15" i="1"/>
  <c r="E16" i="1"/>
  <c r="E17" i="1"/>
  <c r="E18" i="1"/>
  <c r="I18" i="1" l="1"/>
  <c r="I16" i="1"/>
  <c r="H20" i="1"/>
  <c r="I17" i="1"/>
  <c r="J17" i="1" l="1"/>
  <c r="J18" i="1"/>
  <c r="J16" i="1"/>
  <c r="E19" i="1"/>
  <c r="E15" i="1"/>
  <c r="E20" i="1" s="1"/>
  <c r="I8" i="1"/>
  <c r="G8" i="1"/>
  <c r="H7" i="1"/>
  <c r="E7" i="1"/>
  <c r="F35" i="1" l="1"/>
  <c r="F32" i="1"/>
  <c r="F36" i="1"/>
  <c r="F39" i="1"/>
  <c r="F38" i="1"/>
  <c r="F37" i="1"/>
  <c r="I19" i="1"/>
  <c r="H8" i="1"/>
  <c r="I15" i="1"/>
  <c r="I20" i="1" l="1"/>
  <c r="J15" i="1"/>
  <c r="J37" i="1"/>
  <c r="J38" i="1"/>
  <c r="J39" i="1"/>
  <c r="J35" i="1"/>
  <c r="J36" i="1"/>
  <c r="J19" i="1"/>
  <c r="J20" i="1" l="1"/>
  <c r="F21" i="1" l="1"/>
  <c r="I21" i="1" s="1"/>
  <c r="I23" i="1" l="1"/>
  <c r="I24" i="1" s="1"/>
  <c r="J21" i="1"/>
  <c r="J23" i="1" s="1"/>
  <c r="J24" i="1" s="1"/>
  <c r="I26" i="1" l="1"/>
  <c r="H32" i="1" s="1"/>
  <c r="J3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Orlanski Olga</author>
    <author>Reineke Fabian</author>
  </authors>
  <commentList>
    <comment ref="B2" authorId="0" shapeId="0" xr:uid="{00000000-0006-0000-0000-000001000000}">
      <text>
        <r>
          <rPr>
            <sz val="9"/>
            <color indexed="81"/>
            <rFont val="Segoe UI"/>
            <family val="2"/>
          </rPr>
          <t>Zu beachten: Es handelt sich bei diesem Tool nur um die Leistungen nach § 81 SGB IX. In einem konkreten Leistungsangebot (FuB) können ergänzend auch noch Leistungen nach § 78 (inkl. Pflege) vereinbart werden.</t>
        </r>
      </text>
    </comment>
    <comment ref="B20" authorId="1" shapeId="0" xr:uid="{EBF4D556-08A2-4446-8E49-07A63F75B948}">
      <text>
        <r>
          <rPr>
            <sz val="9"/>
            <color indexed="81"/>
            <rFont val="Segoe UI"/>
            <family val="2"/>
          </rPr>
          <t>Öffnungszeiten können nach Leistungsangeboten von den Uhrzeiten und den Werktagen im Umfang variieren.</t>
        </r>
      </text>
    </comment>
  </commentList>
</comments>
</file>

<file path=xl/sharedStrings.xml><?xml version="1.0" encoding="utf-8"?>
<sst xmlns="http://schemas.openxmlformats.org/spreadsheetml/2006/main" count="48" uniqueCount="47">
  <si>
    <t>Ganzes Jahr</t>
  </si>
  <si>
    <t>Öffnungstage</t>
  </si>
  <si>
    <t>Schichtzeiten</t>
  </si>
  <si>
    <t>Anzahl der MA/ Schicht</t>
  </si>
  <si>
    <t>Tage je Woche</t>
  </si>
  <si>
    <t>Gesamt Tage im Jahr</t>
  </si>
  <si>
    <t>Std./Öffnungstag</t>
  </si>
  <si>
    <t>zuzügl. indirekte Leistungen:</t>
  </si>
  <si>
    <t xml:space="preserve">Regieschlüssel </t>
  </si>
  <si>
    <t>Leitung:</t>
  </si>
  <si>
    <t>Verwaltung:</t>
  </si>
  <si>
    <t>Sozialdienst:</t>
  </si>
  <si>
    <t xml:space="preserve">Hauswirtschaft und Technik: </t>
  </si>
  <si>
    <t>Parameter:</t>
  </si>
  <si>
    <t>Netto-Jahresarbeitszeit</t>
  </si>
  <si>
    <t>von</t>
  </si>
  <si>
    <t>bis</t>
  </si>
  <si>
    <t>grüne Zellen sind auszufüllen/ können verändert werden</t>
  </si>
  <si>
    <t>gelbe Zellen für Bearbeitung gesperrt</t>
  </si>
  <si>
    <t>Gesamtplatzzahl</t>
  </si>
  <si>
    <t>Personalschlüssel</t>
  </si>
  <si>
    <t>Gruppengröße, Öffnungstage, Öffnungszeiten, Jahresarbeitszeit</t>
  </si>
  <si>
    <t>Personalschlüssel Teilhabeleistungen</t>
  </si>
  <si>
    <t>Teilhabeleistungen in Einfachbesetzung:</t>
  </si>
  <si>
    <t>Personalumfang Teilhabeleistungen (Einfachbesetzung je Gruppe):</t>
  </si>
  <si>
    <t>Personalumfang Teilhabeleistungen (Gesamtplatzzahl):</t>
  </si>
  <si>
    <t>Ermittlung des Personalschlüssels für Teilhabeleistungen nach § 52 LRV</t>
  </si>
  <si>
    <t>Personalschlüssel und Personalausstattung nach § 52 LRV gesamt</t>
  </si>
  <si>
    <t>Plätze je Gruppe</t>
  </si>
  <si>
    <t>Gruppenanzahl</t>
  </si>
  <si>
    <t>Fachkraftquote</t>
  </si>
  <si>
    <r>
      <t xml:space="preserve">Anlage zu § 52 Abs. 4 [Kalkulationsmuster Fördergruppe § 81 SGB IX] </t>
    </r>
    <r>
      <rPr>
        <b/>
        <i/>
        <u/>
        <sz val="14"/>
        <color rgb="FFFF0000"/>
        <rFont val="Arial"/>
        <family val="2"/>
      </rPr>
      <t>(Beispielrechnung)</t>
    </r>
  </si>
  <si>
    <t>Vollkräfte-Anteil</t>
  </si>
  <si>
    <t>Öffnungszeit/werktags       Montag</t>
  </si>
  <si>
    <t>Öffnungszeit/werktags       Dienstag</t>
  </si>
  <si>
    <t>Öffnungszeit/werktags       Mittwoch</t>
  </si>
  <si>
    <t>Öffnungszeit/werktags       Donnerstag</t>
  </si>
  <si>
    <t>Öffnungszeit/werktags       Freitag</t>
  </si>
  <si>
    <t>Öffnungszeit/Stunden pro Woche:</t>
  </si>
  <si>
    <t>MA-Std./Jahr</t>
  </si>
  <si>
    <t>Arbeitsstd./Tag bzw. Woche</t>
  </si>
  <si>
    <t>Öffnungstage/-zeiten</t>
  </si>
  <si>
    <t>Schließtage</t>
  </si>
  <si>
    <t>Personalschlüssel Teilhabeleistungen Fördergruppe nach § 52 LRV:</t>
  </si>
  <si>
    <t>Vollkräfte</t>
  </si>
  <si>
    <t>RV-Stand Kalkulationsmuster: 02.03.2021</t>
  </si>
  <si>
    <t>Qualitätsmanagement inkl. Wirksamkeitskontrolle: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</si>
</sst>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-* #,##0.00\ _€_-;\-* #,##0.00\ _€_-;_-* &quot;-&quot;??\ _€_-;_-@_-"/>
    <numFmt numFmtId="165" formatCode="0.0"/>
    <numFmt numFmtId="166" formatCode="h:mm;@"/>
    <numFmt numFmtId="167" formatCode="#,##0.0"/>
    <numFmt numFmtId="168" formatCode="#,##0.0\ &quot;h&quot;"/>
    <numFmt numFmtId="169" formatCode="0.00\ &quot;VK&quot;"/>
    <numFmt numFmtId="170" formatCode="#,##0.00\ &quot;h&quot;"/>
    <numFmt numFmtId="171" formatCode="&quot;1:&quot;\ 0.00"/>
    <numFmt numFmtId="172" formatCode="&quot;1:&quot;\ #,##0.00"/>
    <numFmt numFmtId="173" formatCode="#,##0\ &quot;h&quot;"/>
  </numFmts>
  <fonts count="20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color indexed="81"/>
      <name val="Segoe UI"/>
      <family val="2"/>
    </font>
    <font>
      <b/>
      <sz val="11"/>
      <color rgb="FF0432FF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sz val="11"/>
      <name val="Arial"/>
      <family val="2"/>
    </font>
    <font>
      <sz val="11"/>
      <color rgb="FF0432FF"/>
      <name val="Arial"/>
      <family val="2"/>
    </font>
    <font>
      <sz val="11"/>
      <color rgb="FF0000FF"/>
      <name val="Arial"/>
      <family val="2"/>
    </font>
    <font>
      <i/>
      <sz val="11"/>
      <name val="Arial"/>
      <family val="2"/>
    </font>
    <font>
      <b/>
      <sz val="14"/>
      <name val="Arial"/>
      <family val="2"/>
    </font>
    <font>
      <b/>
      <sz val="11"/>
      <color rgb="FF7030A0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color rgb="FFFF0000"/>
      <name val="ARIAL"/>
      <family val="2"/>
    </font>
    <font>
      <b/>
      <sz val="14"/>
      <color theme="1"/>
      <name val="Arial"/>
      <family val="2"/>
    </font>
    <font>
      <b/>
      <i/>
      <u/>
      <sz val="14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/>
      <top style="double">
        <color indexed="64"/>
      </top>
      <bottom style="thin">
        <color auto="1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Font="1"/>
    <xf numFmtId="0" fontId="0" fillId="0" borderId="0" xfId="0" applyFont="1" applyBorder="1"/>
    <xf numFmtId="0" fontId="6" fillId="0" borderId="0" xfId="0" applyFont="1" applyBorder="1"/>
    <xf numFmtId="0" fontId="5" fillId="0" borderId="0" xfId="0" applyFont="1" applyBorder="1"/>
    <xf numFmtId="0" fontId="1" fillId="0" borderId="0" xfId="0" applyFont="1" applyBorder="1"/>
    <xf numFmtId="10" fontId="7" fillId="0" borderId="0" xfId="0" applyNumberFormat="1" applyFont="1"/>
    <xf numFmtId="0" fontId="6" fillId="5" borderId="15" xfId="0" applyFont="1" applyFill="1" applyBorder="1" applyAlignment="1" applyProtection="1">
      <alignment horizontal="center" vertical="center"/>
      <protection locked="0"/>
    </xf>
    <xf numFmtId="0" fontId="8" fillId="5" borderId="15" xfId="0" applyFont="1" applyFill="1" applyBorder="1" applyAlignment="1" applyProtection="1">
      <alignment horizontal="center" vertical="center"/>
      <protection locked="0"/>
    </xf>
    <xf numFmtId="170" fontId="0" fillId="3" borderId="15" xfId="0" applyNumberFormat="1" applyFont="1" applyFill="1" applyBorder="1" applyAlignment="1">
      <alignment horizontal="center" vertical="center"/>
    </xf>
    <xf numFmtId="170" fontId="0" fillId="3" borderId="20" xfId="0" applyNumberFormat="1" applyFont="1" applyFill="1" applyBorder="1" applyAlignment="1">
      <alignment horizontal="center" vertical="center"/>
    </xf>
    <xf numFmtId="170" fontId="6" fillId="4" borderId="15" xfId="2" applyNumberFormat="1" applyFont="1" applyFill="1" applyBorder="1" applyAlignment="1">
      <alignment horizontal="center" vertical="center"/>
    </xf>
    <xf numFmtId="0" fontId="8" fillId="2" borderId="0" xfId="0" applyFont="1" applyFill="1" applyProtection="1">
      <protection locked="0"/>
    </xf>
    <xf numFmtId="0" fontId="8" fillId="3" borderId="0" xfId="0" applyFont="1" applyFill="1" applyProtection="1">
      <protection locked="0"/>
    </xf>
    <xf numFmtId="9" fontId="6" fillId="3" borderId="15" xfId="3" applyFont="1" applyFill="1" applyBorder="1" applyAlignment="1" applyProtection="1">
      <alignment horizontal="center" vertical="center"/>
      <protection locked="0"/>
    </xf>
    <xf numFmtId="0" fontId="16" fillId="0" borderId="1" xfId="0" applyFont="1" applyFill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6" fillId="0" borderId="4" xfId="0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8" fillId="6" borderId="17" xfId="0" applyFont="1" applyFill="1" applyBorder="1" applyAlignment="1" applyProtection="1">
      <alignment vertical="center"/>
      <protection locked="0"/>
    </xf>
    <xf numFmtId="0" fontId="1" fillId="6" borderId="18" xfId="0" applyFont="1" applyFill="1" applyBorder="1" applyAlignment="1" applyProtection="1">
      <alignment vertical="center"/>
      <protection locked="0"/>
    </xf>
    <xf numFmtId="166" fontId="8" fillId="6" borderId="18" xfId="0" applyNumberFormat="1" applyFont="1" applyFill="1" applyBorder="1" applyAlignment="1" applyProtection="1">
      <alignment horizontal="center" vertical="center"/>
      <protection locked="0"/>
    </xf>
    <xf numFmtId="2" fontId="8" fillId="6" borderId="18" xfId="0" applyNumberFormat="1" applyFont="1" applyFill="1" applyBorder="1" applyAlignment="1">
      <alignment horizontal="center" vertical="center"/>
    </xf>
    <xf numFmtId="1" fontId="8" fillId="6" borderId="18" xfId="0" applyNumberFormat="1" applyFont="1" applyFill="1" applyBorder="1" applyAlignment="1">
      <alignment horizontal="center" vertical="center"/>
    </xf>
    <xf numFmtId="2" fontId="8" fillId="6" borderId="26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4" xfId="0" applyFont="1" applyBorder="1" applyAlignment="1">
      <alignment vertical="center"/>
    </xf>
    <xf numFmtId="0" fontId="6" fillId="2" borderId="15" xfId="0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6" fillId="3" borderId="15" xfId="0" applyFont="1" applyFill="1" applyBorder="1" applyAlignment="1">
      <alignment horizontal="center" vertical="center"/>
    </xf>
    <xf numFmtId="0" fontId="13" fillId="0" borderId="4" xfId="0" applyFont="1" applyBorder="1" applyAlignment="1">
      <alignment vertical="center"/>
    </xf>
    <xf numFmtId="2" fontId="6" fillId="3" borderId="15" xfId="0" applyNumberFormat="1" applyFont="1" applyFill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 applyProtection="1">
      <alignment vertical="center"/>
      <protection locked="0"/>
    </xf>
    <xf numFmtId="165" fontId="6" fillId="0" borderId="0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" fillId="6" borderId="17" xfId="0" applyFont="1" applyFill="1" applyBorder="1" applyAlignment="1" applyProtection="1">
      <alignment vertical="center"/>
      <protection locked="0"/>
    </xf>
    <xf numFmtId="0" fontId="0" fillId="0" borderId="27" xfId="0" applyFont="1" applyFill="1" applyBorder="1" applyAlignment="1">
      <alignment vertical="center"/>
    </xf>
    <xf numFmtId="20" fontId="11" fillId="2" borderId="15" xfId="0" applyNumberFormat="1" applyFont="1" applyFill="1" applyBorder="1" applyAlignment="1">
      <alignment horizontal="center" vertical="center"/>
    </xf>
    <xf numFmtId="1" fontId="8" fillId="3" borderId="15" xfId="0" applyNumberFormat="1" applyFont="1" applyFill="1" applyBorder="1" applyAlignment="1">
      <alignment horizontal="center" vertical="center"/>
    </xf>
    <xf numFmtId="2" fontId="8" fillId="3" borderId="15" xfId="0" applyNumberFormat="1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vertical="center"/>
    </xf>
    <xf numFmtId="20" fontId="11" fillId="2" borderId="20" xfId="0" applyNumberFormat="1" applyFont="1" applyFill="1" applyBorder="1" applyAlignment="1">
      <alignment horizontal="center" vertical="center"/>
    </xf>
    <xf numFmtId="1" fontId="8" fillId="3" borderId="20" xfId="0" applyNumberFormat="1" applyFont="1" applyFill="1" applyBorder="1" applyAlignment="1">
      <alignment horizontal="center" vertical="center"/>
    </xf>
    <xf numFmtId="2" fontId="8" fillId="3" borderId="20" xfId="0" applyNumberFormat="1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vertical="center"/>
    </xf>
    <xf numFmtId="20" fontId="7" fillId="3" borderId="31" xfId="0" applyNumberFormat="1" applyFont="1" applyFill="1" applyBorder="1" applyAlignment="1">
      <alignment horizontal="center" vertical="center"/>
    </xf>
    <xf numFmtId="20" fontId="0" fillId="3" borderId="10" xfId="0" applyNumberFormat="1" applyFont="1" applyFill="1" applyBorder="1" applyAlignment="1">
      <alignment horizontal="center" vertical="center"/>
    </xf>
    <xf numFmtId="1" fontId="8" fillId="3" borderId="12" xfId="0" applyNumberFormat="1" applyFont="1" applyFill="1" applyBorder="1" applyAlignment="1">
      <alignment horizontal="center" vertical="center"/>
    </xf>
    <xf numFmtId="1" fontId="6" fillId="3" borderId="12" xfId="0" applyNumberFormat="1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vertical="center"/>
    </xf>
    <xf numFmtId="10" fontId="7" fillId="3" borderId="18" xfId="1" applyNumberFormat="1" applyFont="1" applyFill="1" applyBorder="1" applyAlignment="1">
      <alignment horizontal="left" vertical="center"/>
    </xf>
    <xf numFmtId="20" fontId="0" fillId="3" borderId="18" xfId="0" applyNumberFormat="1" applyFont="1" applyFill="1" applyBorder="1" applyAlignment="1">
      <alignment horizontal="center" vertical="center"/>
    </xf>
    <xf numFmtId="2" fontId="8" fillId="3" borderId="18" xfId="0" applyNumberFormat="1" applyFont="1" applyFill="1" applyBorder="1" applyAlignment="1">
      <alignment horizontal="center" vertical="center"/>
    </xf>
    <xf numFmtId="0" fontId="0" fillId="0" borderId="14" xfId="0" applyFont="1" applyBorder="1" applyAlignment="1">
      <alignment vertical="center"/>
    </xf>
    <xf numFmtId="20" fontId="0" fillId="0" borderId="18" xfId="0" applyNumberFormat="1" applyFont="1" applyBorder="1" applyAlignment="1">
      <alignment horizontal="center" vertical="center"/>
    </xf>
    <xf numFmtId="20" fontId="0" fillId="0" borderId="10" xfId="0" applyNumberFormat="1" applyFont="1" applyBorder="1" applyAlignment="1">
      <alignment horizontal="center" vertical="center"/>
    </xf>
    <xf numFmtId="2" fontId="0" fillId="0" borderId="10" xfId="0" applyNumberFormat="1" applyFont="1" applyBorder="1" applyAlignment="1">
      <alignment horizontal="center" vertical="center"/>
    </xf>
    <xf numFmtId="1" fontId="0" fillId="0" borderId="18" xfId="0" applyNumberFormat="1" applyFont="1" applyBorder="1" applyAlignment="1">
      <alignment horizontal="center" vertical="center"/>
    </xf>
    <xf numFmtId="0" fontId="6" fillId="4" borderId="17" xfId="0" applyFont="1" applyFill="1" applyBorder="1" applyAlignment="1">
      <alignment vertical="center"/>
    </xf>
    <xf numFmtId="0" fontId="0" fillId="4" borderId="18" xfId="0" applyFont="1" applyFill="1" applyBorder="1" applyAlignment="1">
      <alignment vertical="center"/>
    </xf>
    <xf numFmtId="167" fontId="0" fillId="4" borderId="18" xfId="2" applyNumberFormat="1" applyFont="1" applyFill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168" fontId="0" fillId="0" borderId="0" xfId="2" applyNumberFormat="1" applyFont="1" applyBorder="1" applyAlignment="1">
      <alignment vertical="center"/>
    </xf>
    <xf numFmtId="0" fontId="0" fillId="0" borderId="5" xfId="0" applyFont="1" applyBorder="1" applyAlignment="1">
      <alignment horizontal="left" vertical="center"/>
    </xf>
    <xf numFmtId="0" fontId="2" fillId="4" borderId="22" xfId="0" applyFont="1" applyFill="1" applyBorder="1" applyAlignment="1">
      <alignment vertical="center"/>
    </xf>
    <xf numFmtId="0" fontId="9" fillId="4" borderId="24" xfId="0" applyFont="1" applyFill="1" applyBorder="1" applyAlignment="1">
      <alignment vertical="center"/>
    </xf>
    <xf numFmtId="20" fontId="9" fillId="4" borderId="24" xfId="0" applyNumberFormat="1" applyFont="1" applyFill="1" applyBorder="1" applyAlignment="1">
      <alignment vertical="center"/>
    </xf>
    <xf numFmtId="0" fontId="11" fillId="0" borderId="1" xfId="0" applyFont="1" applyBorder="1" applyAlignment="1">
      <alignment vertical="center"/>
    </xf>
    <xf numFmtId="20" fontId="0" fillId="0" borderId="2" xfId="0" applyNumberFormat="1" applyFont="1" applyBorder="1" applyAlignment="1">
      <alignment vertical="center"/>
    </xf>
    <xf numFmtId="2" fontId="1" fillId="0" borderId="3" xfId="0" applyNumberFormat="1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6" fillId="5" borderId="25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vertical="center"/>
    </xf>
    <xf numFmtId="0" fontId="0" fillId="5" borderId="18" xfId="0" applyFont="1" applyFill="1" applyBorder="1" applyAlignment="1">
      <alignment vertical="center"/>
    </xf>
    <xf numFmtId="0" fontId="0" fillId="5" borderId="26" xfId="0" applyFont="1" applyFill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169" fontId="6" fillId="3" borderId="13" xfId="0" applyNumberFormat="1" applyFont="1" applyFill="1" applyBorder="1" applyAlignment="1">
      <alignment horizontal="center" vertical="center"/>
    </xf>
    <xf numFmtId="0" fontId="12" fillId="5" borderId="18" xfId="0" applyFont="1" applyFill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6" fillId="0" borderId="18" xfId="0" applyFont="1" applyBorder="1" applyAlignment="1">
      <alignment horizontal="center" vertical="center"/>
    </xf>
    <xf numFmtId="0" fontId="0" fillId="0" borderId="6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169" fontId="0" fillId="0" borderId="8" xfId="0" applyNumberFormat="1" applyFont="1" applyBorder="1" applyAlignment="1">
      <alignment vertical="center"/>
    </xf>
    <xf numFmtId="1" fontId="1" fillId="3" borderId="15" xfId="0" applyNumberFormat="1" applyFont="1" applyFill="1" applyBorder="1" applyAlignment="1">
      <alignment horizontal="center" vertical="center"/>
    </xf>
    <xf numFmtId="0" fontId="6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170" fontId="0" fillId="0" borderId="18" xfId="0" applyNumberFormat="1" applyFont="1" applyBorder="1" applyAlignment="1">
      <alignment horizontal="center" vertical="center"/>
    </xf>
    <xf numFmtId="2" fontId="0" fillId="0" borderId="18" xfId="0" applyNumberFormat="1" applyFont="1" applyBorder="1" applyAlignment="1">
      <alignment horizontal="center" vertical="center"/>
    </xf>
    <xf numFmtId="1" fontId="8" fillId="3" borderId="19" xfId="0" applyNumberFormat="1" applyFont="1" applyFill="1" applyBorder="1" applyAlignment="1">
      <alignment horizontal="center" vertical="center"/>
    </xf>
    <xf numFmtId="169" fontId="8" fillId="3" borderId="15" xfId="0" applyNumberFormat="1" applyFont="1" applyFill="1" applyBorder="1" applyAlignment="1">
      <alignment horizontal="center" vertical="center"/>
    </xf>
    <xf numFmtId="169" fontId="6" fillId="3" borderId="30" xfId="0" applyNumberFormat="1" applyFont="1" applyFill="1" applyBorder="1" applyAlignment="1">
      <alignment horizontal="center" vertical="center"/>
    </xf>
    <xf numFmtId="169" fontId="6" fillId="3" borderId="26" xfId="0" applyNumberFormat="1" applyFont="1" applyFill="1" applyBorder="1" applyAlignment="1">
      <alignment horizontal="center" vertical="center"/>
    </xf>
    <xf numFmtId="169" fontId="8" fillId="0" borderId="26" xfId="0" applyNumberFormat="1" applyFont="1" applyBorder="1" applyAlignment="1">
      <alignment horizontal="center" vertical="center"/>
    </xf>
    <xf numFmtId="169" fontId="6" fillId="4" borderId="26" xfId="0" applyNumberFormat="1" applyFont="1" applyFill="1" applyBorder="1" applyAlignment="1">
      <alignment horizontal="center" vertical="center"/>
    </xf>
    <xf numFmtId="169" fontId="8" fillId="3" borderId="25" xfId="0" applyNumberFormat="1" applyFont="1" applyFill="1" applyBorder="1" applyAlignment="1">
      <alignment horizontal="center" vertical="center"/>
    </xf>
    <xf numFmtId="169" fontId="8" fillId="3" borderId="29" xfId="0" applyNumberFormat="1" applyFont="1" applyFill="1" applyBorder="1" applyAlignment="1">
      <alignment horizontal="center" vertical="center"/>
    </xf>
    <xf numFmtId="2" fontId="6" fillId="3" borderId="10" xfId="0" applyNumberFormat="1" applyFont="1" applyFill="1" applyBorder="1" applyAlignment="1">
      <alignment horizontal="center" vertical="center"/>
    </xf>
    <xf numFmtId="170" fontId="1" fillId="3" borderId="12" xfId="0" applyNumberFormat="1" applyFont="1" applyFill="1" applyBorder="1" applyAlignment="1">
      <alignment horizontal="center" vertical="center"/>
    </xf>
    <xf numFmtId="165" fontId="1" fillId="5" borderId="15" xfId="0" applyNumberFormat="1" applyFont="1" applyFill="1" applyBorder="1" applyAlignment="1" applyProtection="1">
      <alignment horizontal="center" vertical="center" wrapText="1"/>
      <protection locked="0"/>
    </xf>
    <xf numFmtId="173" fontId="6" fillId="2" borderId="13" xfId="0" applyNumberFormat="1" applyFont="1" applyFill="1" applyBorder="1" applyAlignment="1">
      <alignment horizontal="center"/>
    </xf>
    <xf numFmtId="0" fontId="6" fillId="5" borderId="16" xfId="0" applyFont="1" applyFill="1" applyBorder="1" applyAlignment="1" applyProtection="1">
      <alignment horizontal="center" vertical="center" wrapText="1"/>
      <protection locked="0"/>
    </xf>
    <xf numFmtId="0" fontId="0" fillId="5" borderId="13" xfId="0" applyFill="1" applyBorder="1" applyAlignment="1">
      <alignment horizontal="center" vertical="center" wrapText="1"/>
    </xf>
    <xf numFmtId="0" fontId="1" fillId="5" borderId="15" xfId="0" applyFont="1" applyFill="1" applyBorder="1" applyAlignment="1" applyProtection="1">
      <alignment horizontal="center" vertical="center"/>
      <protection locked="0"/>
    </xf>
    <xf numFmtId="165" fontId="1" fillId="5" borderId="15" xfId="0" applyNumberFormat="1" applyFont="1" applyFill="1" applyBorder="1" applyAlignment="1" applyProtection="1">
      <alignment horizontal="center" vertical="center" wrapText="1"/>
      <protection locked="0"/>
    </xf>
    <xf numFmtId="165" fontId="1" fillId="5" borderId="25" xfId="0" applyNumberFormat="1" applyFont="1" applyFill="1" applyBorder="1" applyAlignment="1" applyProtection="1">
      <alignment horizontal="center" vertical="center" wrapText="1"/>
      <protection locked="0"/>
    </xf>
    <xf numFmtId="171" fontId="17" fillId="4" borderId="22" xfId="0" applyNumberFormat="1" applyFont="1" applyFill="1" applyBorder="1" applyAlignment="1">
      <alignment horizontal="center" vertical="center"/>
    </xf>
    <xf numFmtId="171" fontId="17" fillId="4" borderId="23" xfId="0" applyNumberFormat="1" applyFont="1" applyFill="1" applyBorder="1" applyAlignment="1">
      <alignment horizontal="center" vertical="center"/>
    </xf>
    <xf numFmtId="172" fontId="6" fillId="3" borderId="9" xfId="0" applyNumberFormat="1" applyFont="1" applyFill="1" applyBorder="1" applyAlignment="1">
      <alignment horizontal="center" vertical="center"/>
    </xf>
    <xf numFmtId="172" fontId="6" fillId="3" borderId="11" xfId="0" applyNumberFormat="1" applyFont="1" applyFill="1" applyBorder="1" applyAlignment="1">
      <alignment horizontal="center" vertical="center"/>
    </xf>
    <xf numFmtId="172" fontId="6" fillId="3" borderId="21" xfId="0" applyNumberFormat="1" applyFont="1" applyFill="1" applyBorder="1" applyAlignment="1">
      <alignment horizontal="center" vertical="center"/>
    </xf>
    <xf numFmtId="172" fontId="6" fillId="3" borderId="19" xfId="0" applyNumberFormat="1" applyFont="1" applyFill="1" applyBorder="1" applyAlignment="1">
      <alignment horizontal="center" vertical="center"/>
    </xf>
    <xf numFmtId="172" fontId="6" fillId="2" borderId="21" xfId="0" applyNumberFormat="1" applyFont="1" applyFill="1" applyBorder="1" applyAlignment="1">
      <alignment horizontal="center" vertical="center"/>
    </xf>
    <xf numFmtId="172" fontId="6" fillId="2" borderId="19" xfId="0" applyNumberFormat="1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1" fontId="0" fillId="3" borderId="21" xfId="0" applyNumberFormat="1" applyFont="1" applyFill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/>
    </xf>
  </cellXfs>
  <cellStyles count="4">
    <cellStyle name="Komma 2" xfId="2" xr:uid="{00000000-0005-0000-0000-000000000000}"/>
    <cellStyle name="Prozent" xfId="3" builtinId="5"/>
    <cellStyle name="Prozent 2" xfId="1" xr:uid="{00000000-0005-0000-0000-000001000000}"/>
    <cellStyle name="Standard" xfId="0" builtinId="0"/>
  </cellStyles>
  <dxfs count="0"/>
  <tableStyles count="0" defaultTableStyle="TableStyleMedium2" defaultPivotStyle="PivotStyleLight16"/>
  <colors>
    <mruColors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8"/>
  <sheetViews>
    <sheetView showGridLines="0" tabSelected="1" topLeftCell="A11" zoomScale="70" zoomScaleNormal="70" zoomScaleSheetLayoutView="50" workbookViewId="0">
      <selection activeCell="B38" sqref="B38"/>
    </sheetView>
  </sheetViews>
  <sheetFormatPr baseColWidth="10" defaultColWidth="10" defaultRowHeight="13.85" x14ac:dyDescent="0.25"/>
  <cols>
    <col min="1" max="1" width="3.81640625" style="1" customWidth="1"/>
    <col min="2" max="2" width="38.90625" style="1" customWidth="1"/>
    <col min="3" max="3" width="15.54296875" style="1" customWidth="1"/>
    <col min="4" max="4" width="15.7265625" style="1" bestFit="1" customWidth="1"/>
    <col min="5" max="5" width="14.90625" style="1" customWidth="1"/>
    <col min="6" max="6" width="10.36328125" style="1" customWidth="1"/>
    <col min="7" max="7" width="14.453125" style="1" customWidth="1"/>
    <col min="8" max="8" width="14.54296875" style="1" customWidth="1"/>
    <col min="9" max="9" width="14.6328125" style="1" customWidth="1"/>
    <col min="10" max="10" width="16.6328125" style="1" customWidth="1"/>
    <col min="11" max="16384" width="10" style="1"/>
  </cols>
  <sheetData>
    <row r="1" spans="1:11" ht="14.4" thickBot="1" x14ac:dyDescent="0.3">
      <c r="A1" s="2"/>
      <c r="B1" s="2"/>
      <c r="C1" s="2"/>
      <c r="D1" s="2"/>
      <c r="E1" s="2"/>
      <c r="F1" s="2"/>
      <c r="G1" s="2"/>
      <c r="H1" s="2"/>
      <c r="I1" s="2"/>
      <c r="J1" s="2"/>
    </row>
    <row r="2" spans="1:11" ht="17.850000000000001" x14ac:dyDescent="0.25">
      <c r="B2" s="15" t="s">
        <v>31</v>
      </c>
      <c r="C2" s="16"/>
      <c r="D2" s="16"/>
      <c r="E2" s="16"/>
      <c r="F2" s="16"/>
      <c r="G2" s="16"/>
      <c r="H2" s="16"/>
      <c r="I2" s="16"/>
      <c r="J2" s="17"/>
    </row>
    <row r="3" spans="1:11" ht="17.850000000000001" x14ac:dyDescent="0.25">
      <c r="B3" s="18"/>
      <c r="C3" s="19"/>
      <c r="D3" s="19"/>
      <c r="E3" s="19"/>
      <c r="F3" s="19"/>
      <c r="G3" s="19"/>
      <c r="H3" s="19"/>
      <c r="I3" s="19"/>
      <c r="J3" s="20"/>
    </row>
    <row r="4" spans="1:11" ht="17.850000000000001" x14ac:dyDescent="0.25">
      <c r="B4" s="21" t="s">
        <v>26</v>
      </c>
      <c r="C4" s="22"/>
      <c r="D4" s="23"/>
      <c r="E4" s="23"/>
      <c r="F4" s="24"/>
      <c r="G4" s="25"/>
      <c r="H4" s="25"/>
      <c r="I4" s="24"/>
      <c r="J4" s="26"/>
    </row>
    <row r="5" spans="1:11" customFormat="1" x14ac:dyDescent="0.25">
      <c r="B5" s="27"/>
      <c r="C5" s="28"/>
      <c r="D5" s="28"/>
      <c r="E5" s="28"/>
      <c r="F5" s="28"/>
      <c r="G5" s="28"/>
      <c r="H5" s="28"/>
      <c r="I5" s="28"/>
      <c r="J5" s="29"/>
    </row>
    <row r="6" spans="1:11" x14ac:dyDescent="0.25">
      <c r="B6" s="30"/>
      <c r="C6" s="19"/>
      <c r="D6" s="40" t="s">
        <v>28</v>
      </c>
      <c r="E6" s="31">
        <v>8</v>
      </c>
      <c r="F6" s="19"/>
      <c r="G6" s="7" t="s">
        <v>0</v>
      </c>
      <c r="H6" s="7" t="s">
        <v>42</v>
      </c>
      <c r="I6" s="7" t="s">
        <v>1</v>
      </c>
      <c r="J6" s="108" t="s">
        <v>14</v>
      </c>
    </row>
    <row r="7" spans="1:11" x14ac:dyDescent="0.25">
      <c r="B7" s="32"/>
      <c r="C7" s="19"/>
      <c r="D7" s="19" t="s">
        <v>19</v>
      </c>
      <c r="E7" s="90">
        <f>E6*E8</f>
        <v>24</v>
      </c>
      <c r="F7" s="19"/>
      <c r="G7" s="33">
        <v>365</v>
      </c>
      <c r="H7" s="33">
        <f>SUM(G7-I7)</f>
        <v>145</v>
      </c>
      <c r="I7" s="31">
        <v>220</v>
      </c>
      <c r="J7" s="109"/>
    </row>
    <row r="8" spans="1:11" x14ac:dyDescent="0.25">
      <c r="B8" s="34"/>
      <c r="C8" s="19"/>
      <c r="D8" s="19" t="s">
        <v>29</v>
      </c>
      <c r="E8" s="31">
        <v>3</v>
      </c>
      <c r="F8" s="19"/>
      <c r="G8" s="35">
        <f>SUM(G7/7)</f>
        <v>52.142857142857146</v>
      </c>
      <c r="H8" s="35">
        <f>SUM(G8-I8)</f>
        <v>8.1428571428571459</v>
      </c>
      <c r="I8" s="35">
        <f>SUM(I7/5)</f>
        <v>44</v>
      </c>
      <c r="J8" s="107">
        <v>1582</v>
      </c>
    </row>
    <row r="9" spans="1:11" x14ac:dyDescent="0.25">
      <c r="B9" s="34"/>
      <c r="C9" s="19"/>
      <c r="D9" s="19"/>
      <c r="E9" s="36"/>
      <c r="F9" s="36"/>
      <c r="G9" s="36"/>
      <c r="H9" s="36"/>
      <c r="I9" s="36"/>
      <c r="J9" s="20"/>
    </row>
    <row r="10" spans="1:11" ht="14.4" x14ac:dyDescent="0.25">
      <c r="B10" s="34"/>
      <c r="C10" s="19"/>
      <c r="D10" s="37" t="s">
        <v>30</v>
      </c>
      <c r="E10" s="14">
        <v>1</v>
      </c>
      <c r="F10" s="36"/>
      <c r="G10" s="38"/>
      <c r="H10" s="39"/>
      <c r="I10" s="40"/>
      <c r="J10" s="20"/>
    </row>
    <row r="11" spans="1:11" x14ac:dyDescent="0.25">
      <c r="B11" s="32"/>
      <c r="C11" s="19"/>
      <c r="D11" s="19"/>
      <c r="E11" s="19"/>
      <c r="F11" s="19"/>
      <c r="G11" s="19"/>
      <c r="H11" s="19"/>
      <c r="I11" s="19"/>
      <c r="J11" s="20"/>
      <c r="K11" s="6"/>
    </row>
    <row r="12" spans="1:11" ht="27.65" x14ac:dyDescent="0.25">
      <c r="B12" s="32"/>
      <c r="C12" s="110" t="s">
        <v>2</v>
      </c>
      <c r="D12" s="110"/>
      <c r="E12" s="106" t="s">
        <v>40</v>
      </c>
      <c r="F12" s="111" t="s">
        <v>3</v>
      </c>
      <c r="G12" s="111" t="s">
        <v>4</v>
      </c>
      <c r="H12" s="111" t="s">
        <v>5</v>
      </c>
      <c r="I12" s="111" t="s">
        <v>39</v>
      </c>
      <c r="J12" s="112" t="s">
        <v>32</v>
      </c>
    </row>
    <row r="13" spans="1:11" x14ac:dyDescent="0.25">
      <c r="B13" s="34"/>
      <c r="C13" s="8" t="s">
        <v>15</v>
      </c>
      <c r="D13" s="8" t="s">
        <v>16</v>
      </c>
      <c r="E13" s="8" t="s">
        <v>6</v>
      </c>
      <c r="F13" s="111"/>
      <c r="G13" s="111"/>
      <c r="H13" s="111"/>
      <c r="I13" s="111"/>
      <c r="J13" s="112"/>
    </row>
    <row r="14" spans="1:11" x14ac:dyDescent="0.25">
      <c r="B14" s="41" t="s">
        <v>41</v>
      </c>
      <c r="C14" s="22"/>
      <c r="D14" s="23"/>
      <c r="E14" s="23"/>
      <c r="F14" s="24"/>
      <c r="G14" s="25"/>
      <c r="H14" s="25"/>
      <c r="I14" s="24"/>
      <c r="J14" s="26"/>
    </row>
    <row r="15" spans="1:11" ht="14.4" x14ac:dyDescent="0.25">
      <c r="B15" s="42" t="s">
        <v>33</v>
      </c>
      <c r="C15" s="43">
        <v>0.33333333333333331</v>
      </c>
      <c r="D15" s="43">
        <v>0.66666666666666663</v>
      </c>
      <c r="E15" s="9">
        <f>(D15-C15)*24</f>
        <v>8</v>
      </c>
      <c r="F15" s="44">
        <f>$E$8</f>
        <v>3</v>
      </c>
      <c r="G15" s="44">
        <v>1</v>
      </c>
      <c r="H15" s="45">
        <f>$I$7/5*G15</f>
        <v>44</v>
      </c>
      <c r="I15" s="9">
        <f>SUM(E15*F15*H15)</f>
        <v>1056</v>
      </c>
      <c r="J15" s="102">
        <f>SUM(I15/J$8)</f>
        <v>0.66750948166877366</v>
      </c>
    </row>
    <row r="16" spans="1:11" ht="14.4" x14ac:dyDescent="0.25">
      <c r="B16" s="42" t="s">
        <v>34</v>
      </c>
      <c r="C16" s="43">
        <v>0.33333333333333331</v>
      </c>
      <c r="D16" s="43">
        <v>0.66666666666666663</v>
      </c>
      <c r="E16" s="9">
        <f t="shared" ref="E16:E18" si="0">(D16-C16)*24</f>
        <v>8</v>
      </c>
      <c r="F16" s="44">
        <f t="shared" ref="F16:F19" si="1">$E$8</f>
        <v>3</v>
      </c>
      <c r="G16" s="44">
        <v>1</v>
      </c>
      <c r="H16" s="45">
        <f t="shared" ref="H16:H19" si="2">$I$7/5*G16</f>
        <v>44</v>
      </c>
      <c r="I16" s="9">
        <f t="shared" ref="I16:I19" si="3">SUM(E16*F16*H16)</f>
        <v>1056</v>
      </c>
      <c r="J16" s="102">
        <f t="shared" ref="J16:J18" si="4">SUM(I16/J$8)</f>
        <v>0.66750948166877366</v>
      </c>
    </row>
    <row r="17" spans="1:10" ht="14.4" x14ac:dyDescent="0.25">
      <c r="B17" s="42" t="s">
        <v>35</v>
      </c>
      <c r="C17" s="43">
        <v>0.33333333333333331</v>
      </c>
      <c r="D17" s="43">
        <v>0.66666666666666663</v>
      </c>
      <c r="E17" s="9">
        <f t="shared" si="0"/>
        <v>8</v>
      </c>
      <c r="F17" s="44">
        <f t="shared" si="1"/>
        <v>3</v>
      </c>
      <c r="G17" s="44">
        <v>1</v>
      </c>
      <c r="H17" s="45">
        <f t="shared" si="2"/>
        <v>44</v>
      </c>
      <c r="I17" s="9">
        <f t="shared" si="3"/>
        <v>1056</v>
      </c>
      <c r="J17" s="102">
        <f t="shared" si="4"/>
        <v>0.66750948166877366</v>
      </c>
    </row>
    <row r="18" spans="1:10" ht="14.4" x14ac:dyDescent="0.25">
      <c r="B18" s="42" t="s">
        <v>36</v>
      </c>
      <c r="C18" s="43">
        <v>0.33333333333333331</v>
      </c>
      <c r="D18" s="43">
        <v>0.66666666666666663</v>
      </c>
      <c r="E18" s="9">
        <f t="shared" si="0"/>
        <v>8</v>
      </c>
      <c r="F18" s="44">
        <f t="shared" si="1"/>
        <v>3</v>
      </c>
      <c r="G18" s="44">
        <v>1</v>
      </c>
      <c r="H18" s="45">
        <f t="shared" si="2"/>
        <v>44</v>
      </c>
      <c r="I18" s="9">
        <f t="shared" si="3"/>
        <v>1056</v>
      </c>
      <c r="J18" s="102">
        <f t="shared" si="4"/>
        <v>0.66750948166877366</v>
      </c>
    </row>
    <row r="19" spans="1:10" ht="15" thickBot="1" x14ac:dyDescent="0.3">
      <c r="B19" s="46" t="s">
        <v>37</v>
      </c>
      <c r="C19" s="47">
        <v>0.33333333333333331</v>
      </c>
      <c r="D19" s="47">
        <v>0.52083333333333337</v>
      </c>
      <c r="E19" s="10">
        <f>(D19-C19)*24</f>
        <v>4.5000000000000018</v>
      </c>
      <c r="F19" s="48">
        <f t="shared" si="1"/>
        <v>3</v>
      </c>
      <c r="G19" s="48">
        <v>1</v>
      </c>
      <c r="H19" s="49">
        <f t="shared" si="2"/>
        <v>44</v>
      </c>
      <c r="I19" s="10">
        <f t="shared" si="3"/>
        <v>594.00000000000023</v>
      </c>
      <c r="J19" s="103">
        <f>SUM(I19/J$8)</f>
        <v>0.37547408343868538</v>
      </c>
    </row>
    <row r="20" spans="1:10" ht="14.4" thickTop="1" x14ac:dyDescent="0.25">
      <c r="B20" s="50" t="s">
        <v>38</v>
      </c>
      <c r="C20" s="51"/>
      <c r="D20" s="52"/>
      <c r="E20" s="105">
        <f>SUMPRODUCT($E$15:$E$19,$G$15:$G$19)</f>
        <v>36.5</v>
      </c>
      <c r="F20" s="53"/>
      <c r="G20" s="54">
        <f>SUM(G15:G19)</f>
        <v>5</v>
      </c>
      <c r="H20" s="104">
        <f>SUM(H15:H19)</f>
        <v>220</v>
      </c>
      <c r="I20" s="105">
        <f>SUM(I15:I19)</f>
        <v>4818</v>
      </c>
      <c r="J20" s="98">
        <f>SUM(J14:J19)</f>
        <v>3.04551201011378</v>
      </c>
    </row>
    <row r="21" spans="1:10" x14ac:dyDescent="0.25">
      <c r="A21" s="3"/>
      <c r="B21" s="55" t="s">
        <v>7</v>
      </c>
      <c r="C21" s="56"/>
      <c r="D21" s="57"/>
      <c r="E21" s="9">
        <v>1</v>
      </c>
      <c r="F21" s="97">
        <f>J20</f>
        <v>3.04551201011378</v>
      </c>
      <c r="G21" s="96"/>
      <c r="H21" s="58">
        <f>I7</f>
        <v>220</v>
      </c>
      <c r="I21" s="9">
        <f>SUM(E21*F21*H21)</f>
        <v>670.01264222503164</v>
      </c>
      <c r="J21" s="99">
        <f>I21/$J$8</f>
        <v>0.42352252985147387</v>
      </c>
    </row>
    <row r="22" spans="1:10" x14ac:dyDescent="0.25">
      <c r="B22" s="59"/>
      <c r="C22" s="60"/>
      <c r="D22" s="61"/>
      <c r="E22" s="62"/>
      <c r="F22" s="63"/>
      <c r="G22" s="63"/>
      <c r="H22" s="95"/>
      <c r="I22" s="94"/>
      <c r="J22" s="100"/>
    </row>
    <row r="23" spans="1:10" x14ac:dyDescent="0.25">
      <c r="B23" s="64" t="s">
        <v>25</v>
      </c>
      <c r="C23" s="65"/>
      <c r="D23" s="65"/>
      <c r="E23" s="65"/>
      <c r="F23" s="65"/>
      <c r="G23" s="65"/>
      <c r="H23" s="66"/>
      <c r="I23" s="11">
        <f>SUM(I20:I21)</f>
        <v>5488.0126422250314</v>
      </c>
      <c r="J23" s="101">
        <f>J20+J21</f>
        <v>3.469034539965254</v>
      </c>
    </row>
    <row r="24" spans="1:10" x14ac:dyDescent="0.25">
      <c r="B24" s="64" t="s">
        <v>24</v>
      </c>
      <c r="C24" s="65"/>
      <c r="D24" s="65"/>
      <c r="E24" s="65"/>
      <c r="F24" s="65"/>
      <c r="G24" s="65"/>
      <c r="H24" s="66"/>
      <c r="I24" s="11">
        <f>I23/$E$8</f>
        <v>1829.3375474083439</v>
      </c>
      <c r="J24" s="101">
        <f>J23/$E$8</f>
        <v>1.1563448466550847</v>
      </c>
    </row>
    <row r="25" spans="1:10" ht="14.4" thickBot="1" x14ac:dyDescent="0.3">
      <c r="B25" s="67"/>
      <c r="C25" s="19"/>
      <c r="D25" s="19"/>
      <c r="E25" s="19"/>
      <c r="F25" s="19"/>
      <c r="G25" s="19"/>
      <c r="H25" s="68"/>
      <c r="I25" s="19"/>
      <c r="J25" s="69"/>
    </row>
    <row r="26" spans="1:10" ht="18.45" thickBot="1" x14ac:dyDescent="0.3">
      <c r="B26" s="70" t="s">
        <v>43</v>
      </c>
      <c r="C26" s="71"/>
      <c r="D26" s="71"/>
      <c r="E26" s="72"/>
      <c r="F26" s="71"/>
      <c r="G26" s="71"/>
      <c r="H26" s="71"/>
      <c r="I26" s="113">
        <f>SUM($E$7/$J$23)</f>
        <v>6.9183514097384524</v>
      </c>
      <c r="J26" s="114"/>
    </row>
    <row r="27" spans="1:10" ht="15" thickBot="1" x14ac:dyDescent="0.3">
      <c r="B27" s="73"/>
      <c r="C27" s="16"/>
      <c r="D27" s="16"/>
      <c r="E27" s="74"/>
      <c r="F27" s="16"/>
      <c r="G27" s="16"/>
      <c r="H27" s="16"/>
      <c r="I27" s="16"/>
      <c r="J27" s="75"/>
    </row>
    <row r="28" spans="1:10" x14ac:dyDescent="0.25">
      <c r="B28" s="76"/>
      <c r="C28" s="16"/>
      <c r="D28" s="16"/>
      <c r="E28" s="16"/>
      <c r="F28" s="16"/>
      <c r="G28" s="16"/>
      <c r="H28" s="16"/>
      <c r="I28" s="16"/>
      <c r="J28" s="17"/>
    </row>
    <row r="29" spans="1:10" ht="17.850000000000001" x14ac:dyDescent="0.25">
      <c r="B29" s="21" t="s">
        <v>27</v>
      </c>
      <c r="C29" s="22"/>
      <c r="D29" s="23"/>
      <c r="E29" s="23"/>
      <c r="F29" s="24"/>
      <c r="G29" s="25"/>
      <c r="H29" s="25"/>
      <c r="I29" s="24"/>
      <c r="J29" s="26"/>
    </row>
    <row r="30" spans="1:10" x14ac:dyDescent="0.25">
      <c r="B30" s="30"/>
      <c r="C30" s="19"/>
      <c r="D30" s="19"/>
      <c r="E30" s="19"/>
      <c r="F30" s="121" t="s">
        <v>19</v>
      </c>
      <c r="G30" s="121"/>
      <c r="H30" s="121" t="s">
        <v>20</v>
      </c>
      <c r="I30" s="121"/>
      <c r="J30" s="77" t="s">
        <v>44</v>
      </c>
    </row>
    <row r="31" spans="1:10" ht="15.55" x14ac:dyDescent="0.25">
      <c r="B31" s="78" t="s">
        <v>22</v>
      </c>
      <c r="C31" s="79"/>
      <c r="D31" s="79"/>
      <c r="E31" s="79"/>
      <c r="F31" s="79"/>
      <c r="G31" s="79"/>
      <c r="H31" s="79"/>
      <c r="I31" s="79"/>
      <c r="J31" s="80"/>
    </row>
    <row r="32" spans="1:10" x14ac:dyDescent="0.25">
      <c r="B32" s="81" t="s">
        <v>23</v>
      </c>
      <c r="C32" s="82"/>
      <c r="D32" s="82"/>
      <c r="E32" s="82"/>
      <c r="F32" s="122">
        <f>$E$7</f>
        <v>24</v>
      </c>
      <c r="G32" s="123"/>
      <c r="H32" s="117">
        <f>I26</f>
        <v>6.9183514097384524</v>
      </c>
      <c r="I32" s="118"/>
      <c r="J32" s="83">
        <f>$F$32/H32</f>
        <v>3.469034539965254</v>
      </c>
    </row>
    <row r="33" spans="2:10" x14ac:dyDescent="0.25">
      <c r="B33" s="30"/>
      <c r="C33" s="19"/>
      <c r="D33" s="19"/>
      <c r="E33" s="19"/>
      <c r="F33" s="19"/>
      <c r="G33" s="19"/>
      <c r="H33" s="19"/>
      <c r="I33" s="19"/>
      <c r="J33" s="20"/>
    </row>
    <row r="34" spans="2:10" ht="17.850000000000001" x14ac:dyDescent="0.25">
      <c r="B34" s="78" t="s">
        <v>8</v>
      </c>
      <c r="C34" s="84"/>
      <c r="D34" s="79"/>
      <c r="E34" s="79"/>
      <c r="F34" s="79"/>
      <c r="G34" s="79"/>
      <c r="H34" s="79"/>
      <c r="I34" s="79"/>
      <c r="J34" s="80"/>
    </row>
    <row r="35" spans="2:10" x14ac:dyDescent="0.25">
      <c r="B35" s="85" t="s">
        <v>9</v>
      </c>
      <c r="C35" s="82"/>
      <c r="D35" s="82"/>
      <c r="E35" s="86"/>
      <c r="F35" s="122">
        <f>$E$7</f>
        <v>24</v>
      </c>
      <c r="G35" s="123"/>
      <c r="H35" s="115">
        <v>120</v>
      </c>
      <c r="I35" s="116"/>
      <c r="J35" s="83">
        <f>$F$35/H35</f>
        <v>0.2</v>
      </c>
    </row>
    <row r="36" spans="2:10" x14ac:dyDescent="0.25">
      <c r="B36" s="85" t="s">
        <v>10</v>
      </c>
      <c r="C36" s="82"/>
      <c r="D36" s="82"/>
      <c r="E36" s="86"/>
      <c r="F36" s="122">
        <f>$E$7</f>
        <v>24</v>
      </c>
      <c r="G36" s="123"/>
      <c r="H36" s="117">
        <v>40</v>
      </c>
      <c r="I36" s="118"/>
      <c r="J36" s="83">
        <f t="shared" ref="J36:J39" si="5">$F$35/H36</f>
        <v>0.6</v>
      </c>
    </row>
    <row r="37" spans="2:10" x14ac:dyDescent="0.25">
      <c r="B37" s="85" t="s">
        <v>11</v>
      </c>
      <c r="C37" s="82"/>
      <c r="D37" s="82"/>
      <c r="E37" s="86"/>
      <c r="F37" s="122">
        <f>$E$7</f>
        <v>24</v>
      </c>
      <c r="G37" s="123"/>
      <c r="H37" s="117">
        <v>120</v>
      </c>
      <c r="I37" s="118"/>
      <c r="J37" s="83">
        <f t="shared" si="5"/>
        <v>0.2</v>
      </c>
    </row>
    <row r="38" spans="2:10" x14ac:dyDescent="0.25">
      <c r="B38" s="85" t="s">
        <v>46</v>
      </c>
      <c r="C38" s="82"/>
      <c r="D38" s="82"/>
      <c r="E38" s="86"/>
      <c r="F38" s="122">
        <f>$E$7</f>
        <v>24</v>
      </c>
      <c r="G38" s="123"/>
      <c r="H38" s="117">
        <v>80</v>
      </c>
      <c r="I38" s="118"/>
      <c r="J38" s="83">
        <f t="shared" si="5"/>
        <v>0.3</v>
      </c>
    </row>
    <row r="39" spans="2:10" x14ac:dyDescent="0.25">
      <c r="B39" s="85" t="s">
        <v>12</v>
      </c>
      <c r="C39" s="82"/>
      <c r="D39" s="82"/>
      <c r="E39" s="86"/>
      <c r="F39" s="122">
        <f>$E$7</f>
        <v>24</v>
      </c>
      <c r="G39" s="123"/>
      <c r="H39" s="119"/>
      <c r="I39" s="120"/>
      <c r="J39" s="83" t="e">
        <f t="shared" si="5"/>
        <v>#DIV/0!</v>
      </c>
    </row>
    <row r="40" spans="2:10" ht="14.4" thickBot="1" x14ac:dyDescent="0.3">
      <c r="B40" s="87"/>
      <c r="C40" s="88"/>
      <c r="D40" s="88"/>
      <c r="E40" s="88"/>
      <c r="F40" s="88"/>
      <c r="G40" s="88"/>
      <c r="H40" s="88"/>
      <c r="I40" s="88"/>
      <c r="J40" s="89"/>
    </row>
    <row r="42" spans="2:10" x14ac:dyDescent="0.25">
      <c r="B42" s="12" t="s">
        <v>17</v>
      </c>
      <c r="C42" s="12"/>
    </row>
    <row r="43" spans="2:10" x14ac:dyDescent="0.25">
      <c r="B43" s="13" t="s">
        <v>18</v>
      </c>
      <c r="C43" s="13"/>
    </row>
    <row r="44" spans="2:10" customFormat="1" x14ac:dyDescent="0.25"/>
    <row r="45" spans="2:10" x14ac:dyDescent="0.25">
      <c r="B45" s="91" t="s">
        <v>13</v>
      </c>
      <c r="C45" s="92"/>
      <c r="F45" s="4"/>
      <c r="G45" s="5"/>
    </row>
    <row r="46" spans="2:10" x14ac:dyDescent="0.25">
      <c r="B46" s="92" t="s">
        <v>21</v>
      </c>
      <c r="C46" s="92"/>
    </row>
    <row r="48" spans="2:10" x14ac:dyDescent="0.25">
      <c r="J48" s="93" t="s">
        <v>45</v>
      </c>
    </row>
  </sheetData>
  <mergeCells count="22">
    <mergeCell ref="H39:I39"/>
    <mergeCell ref="H32:I32"/>
    <mergeCell ref="H30:I30"/>
    <mergeCell ref="F30:G30"/>
    <mergeCell ref="F32:G32"/>
    <mergeCell ref="F35:G35"/>
    <mergeCell ref="F36:G36"/>
    <mergeCell ref="F37:G37"/>
    <mergeCell ref="F38:G38"/>
    <mergeCell ref="F39:G39"/>
    <mergeCell ref="I26:J26"/>
    <mergeCell ref="H35:I35"/>
    <mergeCell ref="H36:I36"/>
    <mergeCell ref="H37:I37"/>
    <mergeCell ref="H38:I38"/>
    <mergeCell ref="J6:J7"/>
    <mergeCell ref="C12:D12"/>
    <mergeCell ref="F12:F13"/>
    <mergeCell ref="G12:G13"/>
    <mergeCell ref="H12:H13"/>
    <mergeCell ref="I12:I13"/>
    <mergeCell ref="J12:J13"/>
  </mergeCells>
  <phoneticPr fontId="15" type="noConversion"/>
  <pageMargins left="0.7" right="0.7" top="0.78740157499999996" bottom="0.78740157499999996" header="0.3" footer="0.3"/>
  <pageSetup paperSize="9" scale="5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88FC5595891C5459682E1C6E04E7595" ma:contentTypeVersion="8" ma:contentTypeDescription="Ein neues Dokument erstellen." ma:contentTypeScope="" ma:versionID="acb0c4f0f8145fffe868a09719f7039d">
  <xsd:schema xmlns:xsd="http://www.w3.org/2001/XMLSchema" xmlns:xs="http://www.w3.org/2001/XMLSchema" xmlns:p="http://schemas.microsoft.com/office/2006/metadata/properties" xmlns:ns3="7b303672-27f7-4e80-8605-eee79a06841e" targetNamespace="http://schemas.microsoft.com/office/2006/metadata/properties" ma:root="true" ma:fieldsID="9a5a821384c70c88a2b128443df5b9e5" ns3:_="">
    <xsd:import namespace="7b303672-27f7-4e80-8605-eee79a06841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303672-27f7-4e80-8605-eee79a0684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9BBF109-6160-4C7A-B299-E647E7DEAF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303672-27f7-4e80-8605-eee79a0684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09605A1-5695-4408-B02D-482A7E46FEE8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7b303672-27f7-4e80-8605-eee79a06841e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4335975-3987-48DB-810D-DE7BC8F453E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Fördergruppe § 52 LRV</vt:lpstr>
      <vt:lpstr>'Fördergruppe § 52 LRV'!Druckbereich</vt:lpstr>
    </vt:vector>
  </TitlesOfParts>
  <Company>Fabian Reineke; Diakonisches Werk Baden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Reineke</dc:creator>
  <cp:lastModifiedBy>Ströbl, Ulrike</cp:lastModifiedBy>
  <dcterms:created xsi:type="dcterms:W3CDTF">2020-09-14T07:16:14Z</dcterms:created>
  <dcterms:modified xsi:type="dcterms:W3CDTF">2021-06-07T10:25:11Z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0x010100888FC5595891C5459682E1C6E04E7595</vt:lpwstr>
  </property>
</Properties>
</file>