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03_OE_03\Ströbl\Gemeinsame Geschäftsstelle Ströbl\SGB IX\Rahmenvertrag SGB IX\Anlagen\Anlage zu § 71 Anlage 2\Stand 05.04.2022\"/>
    </mc:Choice>
  </mc:AlternateContent>
  <xr:revisionPtr revIDLastSave="0" documentId="13_ncr:1_{1F2F1BE3-ABB8-4EE7-8872-02F1C057A8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ol_Kriterien" sheetId="6" r:id="rId1"/>
    <sheet name="Pauschalansatz" sheetId="7" r:id="rId2"/>
    <sheet name="Tool_kriterien_Bsp." sheetId="10" r:id="rId3"/>
    <sheet name="Pauschalansatz_Bsp." sheetId="9" r:id="rId4"/>
    <sheet name="Tabelle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9" l="1"/>
  <c r="C13" i="9"/>
  <c r="C12" i="9"/>
  <c r="C11" i="9"/>
  <c r="C10" i="9"/>
  <c r="C9" i="9"/>
  <c r="C8" i="9"/>
  <c r="C7" i="9"/>
  <c r="C6" i="9"/>
  <c r="E130" i="10"/>
  <c r="E131" i="10" s="1"/>
  <c r="E132" i="10" s="1"/>
  <c r="D130" i="10"/>
  <c r="D131" i="10" s="1"/>
  <c r="D132" i="10" s="1"/>
  <c r="C130" i="10"/>
  <c r="C131" i="10" s="1"/>
  <c r="C132" i="10" s="1"/>
  <c r="E122" i="10"/>
  <c r="E123" i="10" s="1"/>
  <c r="D122" i="10"/>
  <c r="D123" i="10" s="1"/>
  <c r="C122" i="10"/>
  <c r="C123" i="10" s="1"/>
  <c r="F121" i="10"/>
  <c r="E121" i="10"/>
  <c r="E135" i="10" s="1"/>
  <c r="E136" i="10" s="1"/>
  <c r="E137" i="10" s="1"/>
  <c r="D121" i="10"/>
  <c r="D135" i="10" s="1"/>
  <c r="D136" i="10" s="1"/>
  <c r="D137" i="10" s="1"/>
  <c r="C121" i="10"/>
  <c r="C135" i="10" s="1"/>
  <c r="D101" i="10"/>
  <c r="D102" i="10" s="1"/>
  <c r="D103" i="10" s="1"/>
  <c r="D93" i="10"/>
  <c r="D94" i="10" s="1"/>
  <c r="C93" i="10"/>
  <c r="C94" i="10" s="1"/>
  <c r="E92" i="10"/>
  <c r="E101" i="10" s="1"/>
  <c r="E102" i="10" s="1"/>
  <c r="E103" i="10" s="1"/>
  <c r="D92" i="10"/>
  <c r="C92" i="10"/>
  <c r="C101" i="10" s="1"/>
  <c r="C82" i="10"/>
  <c r="D82" i="10" s="1"/>
  <c r="C81" i="10"/>
  <c r="D81" i="10" s="1"/>
  <c r="D80" i="10"/>
  <c r="C80" i="10"/>
  <c r="C79" i="10"/>
  <c r="D79" i="10" s="1"/>
  <c r="C78" i="10"/>
  <c r="D78" i="10" s="1"/>
  <c r="C77" i="10"/>
  <c r="D77" i="10" s="1"/>
  <c r="D76" i="10"/>
  <c r="C76" i="10"/>
  <c r="C75" i="10"/>
  <c r="D75" i="10" s="1"/>
  <c r="C74" i="10"/>
  <c r="D74" i="10" s="1"/>
  <c r="C73" i="10"/>
  <c r="D73" i="10" s="1"/>
  <c r="D70" i="10"/>
  <c r="D69" i="10"/>
  <c r="D64" i="10"/>
  <c r="D63" i="10"/>
  <c r="D58" i="10"/>
  <c r="D57" i="10"/>
  <c r="D52" i="10"/>
  <c r="D51" i="10"/>
  <c r="D46" i="10"/>
  <c r="D45" i="10"/>
  <c r="D40" i="10"/>
  <c r="D39" i="10"/>
  <c r="D34" i="10"/>
  <c r="D33" i="10"/>
  <c r="D28" i="10"/>
  <c r="D27" i="10"/>
  <c r="D22" i="10"/>
  <c r="D21" i="10"/>
  <c r="D16" i="10"/>
  <c r="D15" i="10"/>
  <c r="D8" i="10"/>
  <c r="C14" i="7"/>
  <c r="C13" i="7"/>
  <c r="C12" i="7"/>
  <c r="C11" i="7"/>
  <c r="C10" i="7"/>
  <c r="C9" i="7"/>
  <c r="C8" i="7"/>
  <c r="C7" i="7"/>
  <c r="C6" i="7"/>
  <c r="C102" i="10" l="1"/>
  <c r="C103" i="10" s="1"/>
  <c r="C106" i="10"/>
  <c r="C136" i="10"/>
  <c r="D106" i="10"/>
  <c r="D107" i="10" s="1"/>
  <c r="D108" i="10" s="1"/>
  <c r="E106" i="10"/>
  <c r="E107" i="10" s="1"/>
  <c r="E108" i="10" s="1"/>
  <c r="F122" i="10"/>
  <c r="F123" i="10" s="1"/>
  <c r="C85" i="10"/>
  <c r="E93" i="10"/>
  <c r="E94" i="10" s="1"/>
  <c r="F130" i="10"/>
  <c r="F131" i="10" s="1"/>
  <c r="F132" i="10" s="1"/>
  <c r="D78" i="6"/>
  <c r="D79" i="6"/>
  <c r="C82" i="6"/>
  <c r="D82" i="6" s="1"/>
  <c r="C81" i="6"/>
  <c r="D81" i="6" s="1"/>
  <c r="C80" i="6"/>
  <c r="D80" i="6" s="1"/>
  <c r="C79" i="6"/>
  <c r="C78" i="6"/>
  <c r="D64" i="6"/>
  <c r="D63" i="6"/>
  <c r="D58" i="6"/>
  <c r="D57" i="6"/>
  <c r="D52" i="6"/>
  <c r="D51" i="6"/>
  <c r="D46" i="6"/>
  <c r="D45" i="6"/>
  <c r="C137" i="10" l="1"/>
  <c r="F135" i="10"/>
  <c r="C107" i="10"/>
  <c r="F106" i="10"/>
  <c r="C77" i="6"/>
  <c r="D77" i="6" s="1"/>
  <c r="C76" i="6"/>
  <c r="C75" i="6"/>
  <c r="D75" i="6" s="1"/>
  <c r="C74" i="6"/>
  <c r="D74" i="6" s="1"/>
  <c r="C73" i="6"/>
  <c r="D73" i="6" s="1"/>
  <c r="C108" i="10" l="1"/>
  <c r="F108" i="10" s="1"/>
  <c r="G108" i="10" s="1"/>
  <c r="F107" i="10"/>
  <c r="F136" i="10"/>
  <c r="G135" i="10"/>
  <c r="D76" i="6"/>
  <c r="C85" i="6"/>
  <c r="D40" i="6"/>
  <c r="D39" i="6"/>
  <c r="D34" i="6"/>
  <c r="D33" i="6"/>
  <c r="D28" i="6"/>
  <c r="D27" i="6"/>
  <c r="F137" i="10" l="1"/>
  <c r="G137" i="10" s="1"/>
  <c r="H137" i="10" s="1"/>
  <c r="G136" i="10"/>
  <c r="E92" i="6"/>
  <c r="D92" i="6"/>
  <c r="C92" i="6"/>
  <c r="F121" i="6"/>
  <c r="F130" i="6" s="1"/>
  <c r="E121" i="6"/>
  <c r="E130" i="6" s="1"/>
  <c r="D121" i="6"/>
  <c r="D130" i="6" s="1"/>
  <c r="C121" i="6"/>
  <c r="C122" i="6" l="1"/>
  <c r="C123" i="6" s="1"/>
  <c r="C130" i="6"/>
  <c r="C93" i="6"/>
  <c r="C94" i="6" s="1"/>
  <c r="C101" i="6"/>
  <c r="C102" i="6" s="1"/>
  <c r="C103" i="6" s="1"/>
  <c r="D93" i="6"/>
  <c r="D94" i="6" s="1"/>
  <c r="D101" i="6"/>
  <c r="D102" i="6" s="1"/>
  <c r="D103" i="6" s="1"/>
  <c r="E93" i="6"/>
  <c r="E94" i="6" s="1"/>
  <c r="E101" i="6"/>
  <c r="E102" i="6" s="1"/>
  <c r="E103" i="6" s="1"/>
  <c r="C106" i="6" l="1"/>
  <c r="C107" i="6" s="1"/>
  <c r="C108" i="6" s="1"/>
  <c r="D106" i="6"/>
  <c r="D107" i="6" s="1"/>
  <c r="D108" i="6" s="1"/>
  <c r="E106" i="6"/>
  <c r="E107" i="6" s="1"/>
  <c r="E108" i="6" s="1"/>
  <c r="F107" i="6" l="1"/>
  <c r="F106" i="6"/>
  <c r="F108" i="6"/>
  <c r="G108" i="6" s="1"/>
  <c r="F122" i="6"/>
  <c r="F123" i="6" s="1"/>
  <c r="E122" i="6"/>
  <c r="E123" i="6" s="1"/>
  <c r="D122" i="6"/>
  <c r="D123" i="6" s="1"/>
  <c r="E131" i="6" l="1"/>
  <c r="E132" i="6" s="1"/>
  <c r="F131" i="6"/>
  <c r="F132" i="6" s="1"/>
  <c r="D135" i="6"/>
  <c r="D136" i="6" s="1"/>
  <c r="D137" i="6" s="1"/>
  <c r="C135" i="6"/>
  <c r="C136" i="6" s="1"/>
  <c r="C137" i="6" s="1"/>
  <c r="C131" i="6"/>
  <c r="C132" i="6" s="1"/>
  <c r="D131" i="6"/>
  <c r="D132" i="6" s="1"/>
  <c r="E135" i="6" l="1"/>
  <c r="E136" i="6" s="1"/>
  <c r="E137" i="6" s="1"/>
  <c r="F135" i="6"/>
  <c r="F136" i="6" l="1"/>
  <c r="F137" i="6" s="1"/>
  <c r="G135" i="6"/>
  <c r="G136" i="6" l="1"/>
  <c r="G137" i="6" l="1"/>
  <c r="H137" i="6" s="1"/>
  <c r="D8" i="6"/>
  <c r="D15" i="6" l="1"/>
  <c r="D16" i="6"/>
  <c r="D21" i="6"/>
  <c r="D22" i="6"/>
  <c r="D69" i="6"/>
  <c r="D7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Orlanski Olga</author>
  </authors>
  <commentList>
    <comment ref="G90" authorId="0" shapeId="0" xr:uid="{4C7EAECD-67C0-4BAF-9AA8-C4837852825E}">
      <text>
        <r>
          <rPr>
            <sz val="9"/>
            <color indexed="81"/>
            <rFont val="Segoe UI"/>
            <family val="2"/>
          </rPr>
          <t>z. B. Berichte, Anleitungen, Beschäftigtengespräche, Einrichten/Vorbereiten des Arbeitsplatzes,...
Bandbreite zwischen 13,9% und 14,2 % in Abhängigkeit von der Netto-Jahresarbeitszeit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F118" authorId="0" shapeId="0" xr:uid="{D1D5FFA7-1082-4F1B-9D22-F3F4131F40A3}">
      <text>
        <r>
          <rPr>
            <sz val="9"/>
            <color indexed="81"/>
            <rFont val="Segoe UI"/>
            <family val="2"/>
          </rPr>
          <t>Personalbandbreite: 1:24 – 1:12</t>
        </r>
      </text>
    </comment>
    <comment ref="H119" authorId="0" shapeId="0" xr:uid="{BD263E0E-CEDD-4F81-BF89-D1E2E4F127C4}">
      <text>
        <r>
          <rPr>
            <sz val="9"/>
            <color indexed="81"/>
            <rFont val="Segoe UI"/>
            <family val="2"/>
          </rPr>
          <t xml:space="preserve">z. B. Berichte, Anleitungen, Beschäftigtengespräche, Einrichten/Vorbereiten des Arbeitsplatzes,...
Bandbreite zwischen 13,9% und 14,2 % in Abhängigkeit von der Netto-Jahresarbeitszeit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Orlanski Olga</author>
  </authors>
  <commentList>
    <comment ref="G90" authorId="0" shapeId="0" xr:uid="{5C50F861-C1E9-417B-84D9-4E50A681F594}">
      <text>
        <r>
          <rPr>
            <sz val="9"/>
            <color indexed="81"/>
            <rFont val="Segoe UI"/>
            <family val="2"/>
          </rPr>
          <t xml:space="preserve">z. B. Berichte, Anleitungen, Beschäftigtengespräche, Einrichten/Vorbereiten des Arbeitsplatzes,...
Bandbreite zwischen 13,9% und 14,2 % in Abhängigkeit von der Netto-Jahresarbeitszeit
</t>
        </r>
      </text>
    </comment>
    <comment ref="F118" authorId="0" shapeId="0" xr:uid="{FD7FEA18-4AB4-47BB-A236-7B39359D2BFD}">
      <text>
        <r>
          <rPr>
            <sz val="9"/>
            <color indexed="81"/>
            <rFont val="Segoe UI"/>
            <family val="2"/>
          </rPr>
          <t>Personalbandbreite: 1:24 – 1:12</t>
        </r>
      </text>
    </comment>
    <comment ref="H119" authorId="0" shapeId="0" xr:uid="{5B51740F-EDA9-41D8-95A2-0BC365A355C5}">
      <text>
        <r>
          <rPr>
            <sz val="9"/>
            <color indexed="81"/>
            <rFont val="Segoe UI"/>
            <family val="2"/>
          </rPr>
          <t xml:space="preserve">z. B. Berichte, Anleitungen, Beschäftigtengespräche, Einrichten/Vorbereiten des Arbeitsplatzes,...
Bandbreite zwischen 13,9% und 14,2 % in Abhängigkeit von der Netto-Jahresarbeitszeit
</t>
        </r>
      </text>
    </comment>
  </commentList>
</comments>
</file>

<file path=xl/sharedStrings.xml><?xml version="1.0" encoding="utf-8"?>
<sst xmlns="http://schemas.openxmlformats.org/spreadsheetml/2006/main" count="321" uniqueCount="106">
  <si>
    <t>...davon mit gleicher zeitlichen Verteilung</t>
  </si>
  <si>
    <t>ja</t>
  </si>
  <si>
    <t>...davon in Teilzeit</t>
  </si>
  <si>
    <t>nein</t>
  </si>
  <si>
    <t>Anzahl Gruppen</t>
  </si>
  <si>
    <t>Anzahl Gruppen mit Tätigkeit 1</t>
  </si>
  <si>
    <t>Anzahl Beschäftigte mit Tätigkeit 1</t>
  </si>
  <si>
    <t>Anzahl Gruppen mit Tätigkeit 2</t>
  </si>
  <si>
    <t>Anzahl Beschäftigte mit Tätigkeit 2</t>
  </si>
  <si>
    <t>Anzahl Gruppen mit Tätigkeit 3</t>
  </si>
  <si>
    <t>Anzahl Beschäftigte mit Tätigkeit 3</t>
  </si>
  <si>
    <t>Anzahl der Beschäftigten am Standort 1</t>
  </si>
  <si>
    <t>davon in Teilzeit</t>
  </si>
  <si>
    <t>Anmerkungen:</t>
  </si>
  <si>
    <t>Schritt 1: Strukturebene</t>
  </si>
  <si>
    <t>ggf. weitere Tätigkeiten einfügen</t>
  </si>
  <si>
    <t>Schnittmenge Tätigkeit 1</t>
  </si>
  <si>
    <t>Schnittmenge Tätigkeit 2</t>
  </si>
  <si>
    <t>Schnittmenge Tätigkeit 3</t>
  </si>
  <si>
    <t>Gruppenleitung</t>
  </si>
  <si>
    <t>Hilfskräfte</t>
  </si>
  <si>
    <t>Pflege</t>
  </si>
  <si>
    <t>Standortbezogene Angaben:</t>
  </si>
  <si>
    <t>Bildung TZ-Gruppe möglich?</t>
  </si>
  <si>
    <t>Tätigkeitsbezogene Angaben (Tätigkeiten aus der Angebotsstruktur):</t>
  </si>
  <si>
    <t>Personalschlüssel</t>
  </si>
  <si>
    <t>Ø PK</t>
  </si>
  <si>
    <t xml:space="preserve">VK </t>
  </si>
  <si>
    <t>PK/Jahr</t>
  </si>
  <si>
    <t>Potentielle Ersparnis</t>
  </si>
  <si>
    <t>VK-Differenz</t>
  </si>
  <si>
    <t>Personalkosten bei Vollzeit</t>
  </si>
  <si>
    <t>PK/Tag</t>
  </si>
  <si>
    <t>Potentieller Einsparbetrag/Tag</t>
  </si>
  <si>
    <t>Potentieller Einsparbetrag/Jahr</t>
  </si>
  <si>
    <t>Pflege*</t>
  </si>
  <si>
    <t>*Anmerkung: Pflege ist gesondert zu betrachten, keine lineare Einsparung</t>
  </si>
  <si>
    <t>Summe</t>
  </si>
  <si>
    <t>grüne Zellen sind angebotsindividuell auszufüllen/ können verändert werden</t>
  </si>
  <si>
    <t>gelbe Zellen sind nicht zu bearbeiten</t>
  </si>
  <si>
    <t>Prozentuale Kürzung</t>
  </si>
  <si>
    <t>Beispielswerte</t>
  </si>
  <si>
    <t xml:space="preserve">Gesamtentgelt </t>
  </si>
  <si>
    <t>Zusatzpersonal Transfer</t>
  </si>
  <si>
    <t>Arbeitsbereich Werkstatt-Transfer</t>
  </si>
  <si>
    <t xml:space="preserve">Gruppenleitung </t>
  </si>
  <si>
    <t>(weitere Gruppen/Standorte hinzufügen)</t>
  </si>
  <si>
    <t>Dieser Abschnitt gilt nur für Beschäftigte im Bereich Werkstatt-Transfer.</t>
  </si>
  <si>
    <t>Gruppengröße</t>
  </si>
  <si>
    <t>Potenzielle Ersparnis</t>
  </si>
  <si>
    <t>*Anmerkung: Pflege ist gesondert zu betrachten, keine lineare Einsparung (hier nur beispielhaft linear dargestellt)</t>
  </si>
  <si>
    <t>Anmerkung: Dieses Tool hat den Kriterienkatalog zur Voraussetzung. Lokale Besonderheiten sind vor Ort zu prüfen und zu vereinbaren.</t>
  </si>
  <si>
    <t xml:space="preserve">Anmerkung: Das im Schritt 2 ermittelte Einsparpotential bezieht sich nur auf die Beschäftigten aus Schritt 1, bei denen sich ein Einsparpotential ergibt. Schritt 2 setzt ein positives Ergebnis aus Schritt 1 (=Einsparung) voraus. </t>
  </si>
  <si>
    <t xml:space="preserve">Fixe Tätigkeitsbestandteile </t>
  </si>
  <si>
    <t>Zeitersparnis bei Gruppenleitung/Hilfskräften/Pflegekräften</t>
  </si>
  <si>
    <t>Schritt 2: Vergütungsebene - anzuwenden bei Zeitersparnis bei Gruppenleitung/Hilfskräften/Pflegekräften</t>
  </si>
  <si>
    <t xml:space="preserve">Zeiteinsparung beim Personal aus der Positivliste möglich? </t>
  </si>
  <si>
    <t>Personalkosten bei Teilzeit</t>
  </si>
  <si>
    <t>Zeitersparnis bei Gruppenleitung/Hilfskräften/Pflegekräften/Zusatzpersonal</t>
  </si>
  <si>
    <t>Anzahl Gruppen mit Tätigkeit 4</t>
  </si>
  <si>
    <t>Anzahl Beschäftigte mit Tätigkeit 4</t>
  </si>
  <si>
    <t>Anzahl Gruppen mit Tätigkeit 5</t>
  </si>
  <si>
    <t>Anzahl Beschäftigte mit Tätigkeit 5</t>
  </si>
  <si>
    <t>Anzahl Gruppen mit Tätigkeit 6</t>
  </si>
  <si>
    <t>Anzahl Beschäftigte mit Tätigkeit 6</t>
  </si>
  <si>
    <t>Schnittmenge Tätigkeit 4</t>
  </si>
  <si>
    <t>Schnittmenge Tätigkeit 5</t>
  </si>
  <si>
    <t>Schnittmenge Tätigkeit 6</t>
  </si>
  <si>
    <t>Standort: […]</t>
  </si>
  <si>
    <t>Tätigkeit 1: […]</t>
  </si>
  <si>
    <t>Tätigkeit 2: […]</t>
  </si>
  <si>
    <t>Tätigkeit 3: […]</t>
  </si>
  <si>
    <t>Tätigkeit 4: […]</t>
  </si>
  <si>
    <t>Tätigkeit 5: […]</t>
  </si>
  <si>
    <t>Tätigkeit 6: […]</t>
  </si>
  <si>
    <t>Tätigkeit 7: […]</t>
  </si>
  <si>
    <t>Tätigkeit 8: […]</t>
  </si>
  <si>
    <t>Anzahl Gruppen mit Tätigkeit 7</t>
  </si>
  <si>
    <t>Anzahl Beschäftigte mit Tätigkeit 7</t>
  </si>
  <si>
    <t>Anzahl Gruppen mit Tätigkeit 8</t>
  </si>
  <si>
    <t>Anzahl Beschäftigte mit Tätigkeit 8</t>
  </si>
  <si>
    <t>Tätigkeit 9: […]</t>
  </si>
  <si>
    <t>Anzahl Gruppen mit Tätigkeit 9</t>
  </si>
  <si>
    <t>Anzahl Beschäftigte mit Tätigkeit 9</t>
  </si>
  <si>
    <t>Tätigkeit 10: […]</t>
  </si>
  <si>
    <t>Anzahl Gruppen mit Tätigkeit 10</t>
  </si>
  <si>
    <t>Anzahl Beschäftigte mit Tätigkeit 10</t>
  </si>
  <si>
    <t>Schnittmenge Tätigkeit 7</t>
  </si>
  <si>
    <t>Schnittmenge Tätigkeit 8</t>
  </si>
  <si>
    <t>Schnittmenge Tätigkeit 9</t>
  </si>
  <si>
    <t>Schnittmenge Tätigkeit 10</t>
  </si>
  <si>
    <t>Kalkulation Vergütung Teilzeit 
- pauschaliertes System -</t>
  </si>
  <si>
    <t>vereinbartes Entgelt WfbM</t>
  </si>
  <si>
    <t>Beschäftigungsumfang</t>
  </si>
  <si>
    <t>Kürzungsumfang</t>
  </si>
  <si>
    <t>Entgelt</t>
  </si>
  <si>
    <t>80 - 75,1 %</t>
  </si>
  <si>
    <t>75 - 70,1 %</t>
  </si>
  <si>
    <t>70 - 65,1 %</t>
  </si>
  <si>
    <t>65 - 60,1 %</t>
  </si>
  <si>
    <t>60 - 55,1 %</t>
  </si>
  <si>
    <t>55 - 50,1 %</t>
  </si>
  <si>
    <t>50 - 45,1 %</t>
  </si>
  <si>
    <t>45 - 43,1 %</t>
  </si>
  <si>
    <t>Bearbeitungsstand: 18.03.2022</t>
  </si>
  <si>
    <t xml:space="preserve">Anmerkung: Es sind nur so viele Tätigkeiten einzutragen, wie an dem Standort vorhanden. Die restlichen Felder bleiben frei oder können ausgeblendet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</si>
</sst>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"/>
    <numFmt numFmtId="165" formatCode="0.0000"/>
    <numFmt numFmtId="166" formatCode="0.000\ \V\K"/>
    <numFmt numFmtId="167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i/>
      <sz val="11"/>
      <color rgb="FF00B0F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</cellStyleXfs>
  <cellXfs count="91">
    <xf numFmtId="0" fontId="0" fillId="0" borderId="0" xfId="0"/>
    <xf numFmtId="0" fontId="7" fillId="2" borderId="0" xfId="4" applyFont="1" applyFill="1" applyProtection="1">
      <protection locked="0"/>
    </xf>
    <xf numFmtId="0" fontId="7" fillId="3" borderId="0" xfId="4" applyFont="1" applyFill="1" applyProtection="1">
      <protection locked="0"/>
    </xf>
    <xf numFmtId="0" fontId="7" fillId="0" borderId="0" xfId="4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Protection="1">
      <protection locked="0"/>
    </xf>
    <xf numFmtId="1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164" fontId="0" fillId="0" borderId="0" xfId="0" applyNumberFormat="1" applyProtection="1">
      <protection locked="0"/>
    </xf>
    <xf numFmtId="44" fontId="0" fillId="0" borderId="0" xfId="2" applyFont="1" applyProtection="1">
      <protection locked="0"/>
    </xf>
    <xf numFmtId="9" fontId="0" fillId="0" borderId="0" xfId="1" applyFont="1" applyProtection="1">
      <protection locked="0"/>
    </xf>
    <xf numFmtId="0" fontId="2" fillId="0" borderId="1" xfId="0" applyFont="1" applyFill="1" applyBorder="1" applyProtection="1">
      <protection locked="0"/>
    </xf>
    <xf numFmtId="1" fontId="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" fontId="1" fillId="0" borderId="0" xfId="3" applyNumberFormat="1" applyFont="1" applyFill="1" applyBorder="1" applyAlignment="1" applyProtection="1">
      <alignment horizontal="center" vertical="center" wrapText="1"/>
      <protection locked="0"/>
    </xf>
    <xf numFmtId="9" fontId="1" fillId="0" borderId="0" xfId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Fill="1" applyProtection="1">
      <protection locked="0"/>
    </xf>
    <xf numFmtId="1" fontId="2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9" fontId="0" fillId="0" borderId="0" xfId="1" applyFont="1" applyFill="1" applyProtection="1">
      <protection locked="0"/>
    </xf>
    <xf numFmtId="0" fontId="1" fillId="0" borderId="0" xfId="3" applyNumberFormat="1" applyFont="1" applyFill="1" applyBorder="1" applyAlignment="1" applyProtection="1">
      <alignment horizontal="center" vertical="center" wrapText="1"/>
      <protection locked="0"/>
    </xf>
    <xf numFmtId="9" fontId="3" fillId="0" borderId="0" xfId="1" applyFont="1" applyFill="1" applyProtection="1">
      <protection locked="0"/>
    </xf>
    <xf numFmtId="0" fontId="1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44" fontId="1" fillId="2" borderId="1" xfId="2" applyFont="1" applyFill="1" applyBorder="1" applyAlignment="1" applyProtection="1">
      <alignment horizontal="right" wrapText="1"/>
      <protection locked="0"/>
    </xf>
    <xf numFmtId="44" fontId="1" fillId="2" borderId="4" xfId="2" applyFont="1" applyFill="1" applyBorder="1" applyAlignment="1" applyProtection="1">
      <alignment horizontal="right" wrapText="1"/>
      <protection locked="0"/>
    </xf>
    <xf numFmtId="44" fontId="1" fillId="0" borderId="3" xfId="2" applyFont="1" applyFill="1" applyBorder="1" applyAlignment="1" applyProtection="1">
      <alignment horizontal="right" wrapText="1"/>
      <protection locked="0"/>
    </xf>
    <xf numFmtId="9" fontId="1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44" fontId="1" fillId="0" borderId="0" xfId="2" applyFont="1" applyFill="1" applyBorder="1" applyAlignment="1" applyProtection="1">
      <alignment horizontal="right" wrapText="1"/>
      <protection locked="0"/>
    </xf>
    <xf numFmtId="1" fontId="1" fillId="2" borderId="1" xfId="3" applyNumberFormat="1" applyFont="1" applyFill="1" applyBorder="1" applyAlignment="1" applyProtection="1">
      <alignment horizontal="right" wrapText="1"/>
      <protection locked="0"/>
    </xf>
    <xf numFmtId="1" fontId="1" fillId="2" borderId="4" xfId="3" applyNumberFormat="1" applyFont="1" applyFill="1" applyBorder="1" applyAlignment="1" applyProtection="1">
      <alignment horizontal="right" wrapText="1"/>
      <protection locked="0"/>
    </xf>
    <xf numFmtId="1" fontId="1" fillId="0" borderId="3" xfId="3" applyNumberFormat="1" applyFont="1" applyFill="1" applyBorder="1" applyAlignment="1" applyProtection="1">
      <alignment horizontal="right" wrapText="1"/>
      <protection locked="0"/>
    </xf>
    <xf numFmtId="44" fontId="0" fillId="0" borderId="0" xfId="0" applyNumberFormat="1" applyProtection="1">
      <protection locked="0"/>
    </xf>
    <xf numFmtId="1" fontId="1" fillId="0" borderId="0" xfId="3" applyNumberFormat="1" applyFont="1" applyFill="1" applyBorder="1" applyAlignment="1" applyProtection="1">
      <alignment horizontal="right" wrapText="1"/>
      <protection locked="0"/>
    </xf>
    <xf numFmtId="44" fontId="0" fillId="0" borderId="0" xfId="0" applyNumberFormat="1" applyFill="1" applyBorder="1" applyProtection="1">
      <protection locked="0"/>
    </xf>
    <xf numFmtId="164" fontId="1" fillId="0" borderId="3" xfId="3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3" applyNumberFormat="1" applyFont="1" applyFill="1" applyBorder="1" applyAlignment="1" applyProtection="1">
      <alignment horizontal="right" vertical="center" wrapText="1"/>
      <protection locked="0"/>
    </xf>
    <xf numFmtId="44" fontId="1" fillId="0" borderId="3" xfId="2" applyFont="1" applyFill="1" applyBorder="1" applyAlignment="1" applyProtection="1">
      <alignment horizontal="right" vertical="center" wrapText="1"/>
      <protection locked="0"/>
    </xf>
    <xf numFmtId="44" fontId="1" fillId="0" borderId="0" xfId="2" applyFont="1" applyFill="1" applyBorder="1" applyAlignment="1" applyProtection="1">
      <alignment horizontal="right" vertical="center" wrapText="1"/>
      <protection locked="0"/>
    </xf>
    <xf numFmtId="44" fontId="1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164" fontId="1" fillId="0" borderId="0" xfId="3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 applyFill="1" applyBorder="1" applyProtection="1">
      <protection locked="0"/>
    </xf>
    <xf numFmtId="9" fontId="4" fillId="0" borderId="1" xfId="0" applyNumberFormat="1" applyFont="1" applyFill="1" applyBorder="1" applyAlignment="1" applyProtection="1">
      <alignment horizontal="left"/>
      <protection locked="0"/>
    </xf>
    <xf numFmtId="9" fontId="4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3" applyNumberFormat="1" applyFont="1" applyFill="1" applyBorder="1" applyAlignment="1" applyProtection="1">
      <alignment horizontal="right" wrapText="1"/>
      <protection locked="0"/>
    </xf>
    <xf numFmtId="0" fontId="5" fillId="0" borderId="3" xfId="0" applyFont="1" applyFill="1" applyBorder="1" applyProtection="1">
      <protection locked="0"/>
    </xf>
    <xf numFmtId="44" fontId="2" fillId="0" borderId="0" xfId="2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Border="1" applyAlignment="1" applyProtection="1">
      <alignment horizontal="center" vertical="center" wrapText="1"/>
      <protection locked="0"/>
    </xf>
    <xf numFmtId="44" fontId="0" fillId="0" borderId="0" xfId="2" applyFont="1" applyFill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9" fontId="1" fillId="3" borderId="1" xfId="1" applyFont="1" applyFill="1" applyBorder="1" applyAlignment="1" applyProtection="1">
      <alignment horizontal="center" vertical="center" wrapText="1"/>
    </xf>
    <xf numFmtId="1" fontId="1" fillId="3" borderId="1" xfId="1" applyNumberFormat="1" applyFont="1" applyFill="1" applyBorder="1" applyAlignment="1" applyProtection="1">
      <alignment horizontal="center" vertical="center" wrapText="1"/>
    </xf>
    <xf numFmtId="166" fontId="1" fillId="3" borderId="1" xfId="3" applyNumberFormat="1" applyFont="1" applyFill="1" applyBorder="1" applyAlignment="1" applyProtection="1">
      <alignment horizontal="right" vertical="center" wrapText="1"/>
    </xf>
    <xf numFmtId="44" fontId="1" fillId="3" borderId="1" xfId="2" applyFont="1" applyFill="1" applyBorder="1" applyAlignment="1" applyProtection="1">
      <alignment horizontal="right" vertical="center" wrapText="1"/>
    </xf>
    <xf numFmtId="44" fontId="1" fillId="3" borderId="1" xfId="2" applyFont="1" applyFill="1" applyBorder="1" applyAlignment="1" applyProtection="1">
      <alignment horizontal="center" vertical="center" wrapText="1"/>
    </xf>
    <xf numFmtId="44" fontId="1" fillId="3" borderId="4" xfId="2" applyFont="1" applyFill="1" applyBorder="1" applyAlignment="1" applyProtection="1">
      <alignment horizontal="center" vertical="center" wrapText="1"/>
    </xf>
    <xf numFmtId="166" fontId="2" fillId="3" borderId="1" xfId="3" applyNumberFormat="1" applyFont="1" applyFill="1" applyBorder="1" applyAlignment="1" applyProtection="1">
      <alignment horizontal="right" vertical="center" wrapText="1"/>
    </xf>
    <xf numFmtId="44" fontId="2" fillId="3" borderId="1" xfId="2" applyFont="1" applyFill="1" applyBorder="1" applyAlignment="1" applyProtection="1">
      <alignment horizontal="center" vertical="center" wrapText="1"/>
    </xf>
    <xf numFmtId="9" fontId="2" fillId="3" borderId="1" xfId="1" applyFont="1" applyFill="1" applyBorder="1" applyAlignment="1" applyProtection="1">
      <alignment horizontal="center" vertical="center" wrapText="1"/>
    </xf>
    <xf numFmtId="167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7" fillId="3" borderId="1" xfId="2" applyFont="1" applyFill="1" applyBorder="1" applyAlignment="1" applyProtection="1">
      <alignment horizontal="right" vertical="center" wrapText="1"/>
    </xf>
    <xf numFmtId="1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Protection="1">
      <protection locked="0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44" fontId="0" fillId="4" borderId="1" xfId="0" applyNumberFormat="1" applyFill="1" applyBorder="1"/>
    <xf numFmtId="9" fontId="0" fillId="5" borderId="1" xfId="0" applyNumberForma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</cellXfs>
  <cellStyles count="5">
    <cellStyle name="Prozent" xfId="1" builtinId="5"/>
    <cellStyle name="Standard" xfId="0" builtinId="0"/>
    <cellStyle name="Standard 3" xfId="3" xr:uid="{9D7762C3-00C8-40AC-9B53-388D51D36ED0}"/>
    <cellStyle name="Standard 7" xfId="4" xr:uid="{8D0CB433-3C93-444E-AA04-B3D696F76D0A}"/>
    <cellStyle name="Währung" xfId="2" builtinId="4"/>
  </cellStyles>
  <dxfs count="0"/>
  <tableStyles count="0" defaultTableStyle="TableStyleMedium2" defaultPivotStyle="PivotStyleLight16"/>
  <colors>
    <mruColors>
      <color rgb="FFDDFFEE"/>
      <color rgb="FFBDFFDE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8F63-3D93-4CF4-AA7E-F696CA68E48F}">
  <dimension ref="B1:N142"/>
  <sheetViews>
    <sheetView tabSelected="1" zoomScale="115" zoomScaleNormal="115" workbookViewId="0">
      <selection activeCell="E7" sqref="E7"/>
    </sheetView>
  </sheetViews>
  <sheetFormatPr baseColWidth="10" defaultColWidth="11" defaultRowHeight="13.8" x14ac:dyDescent="0.25"/>
  <cols>
    <col min="1" max="1" width="1.69921875" style="5" customWidth="1"/>
    <col min="2" max="2" width="73" style="5" bestFit="1" customWidth="1"/>
    <col min="3" max="3" width="16.09765625" style="5" bestFit="1" customWidth="1"/>
    <col min="4" max="4" width="23.8984375" style="5" bestFit="1" customWidth="1"/>
    <col min="5" max="5" width="25.19921875" style="5" customWidth="1"/>
    <col min="6" max="6" width="14.8984375" style="5" customWidth="1"/>
    <col min="7" max="9" width="25.59765625" style="5" bestFit="1" customWidth="1"/>
    <col min="10" max="10" width="14.8984375" style="5" bestFit="1" customWidth="1"/>
    <col min="11" max="11" width="11.3984375" style="5" bestFit="1" customWidth="1"/>
    <col min="12" max="12" width="20.59765625" style="5" customWidth="1"/>
    <col min="13" max="13" width="30.69921875" style="5" bestFit="1" customWidth="1"/>
    <col min="14" max="14" width="48.3984375" style="5" bestFit="1" customWidth="1"/>
    <col min="15" max="16384" width="11" style="5"/>
  </cols>
  <sheetData>
    <row r="1" spans="2:14" ht="14.4" x14ac:dyDescent="0.3">
      <c r="B1" s="4" t="s">
        <v>104</v>
      </c>
      <c r="E1" s="6"/>
      <c r="F1" s="1" t="s">
        <v>38</v>
      </c>
      <c r="G1" s="1"/>
      <c r="H1" s="1"/>
      <c r="I1" s="1"/>
    </row>
    <row r="2" spans="2:14" ht="14.4" x14ac:dyDescent="0.3">
      <c r="B2" s="4" t="s">
        <v>51</v>
      </c>
      <c r="E2" s="6"/>
      <c r="F2" s="2" t="s">
        <v>39</v>
      </c>
      <c r="G2" s="2"/>
      <c r="H2" s="2"/>
      <c r="I2" s="2"/>
    </row>
    <row r="3" spans="2:14" x14ac:dyDescent="0.25">
      <c r="E3" s="7"/>
      <c r="G3" s="3"/>
      <c r="H3" s="3"/>
      <c r="I3" s="3"/>
    </row>
    <row r="4" spans="2:14" s="9" customFormat="1" x14ac:dyDescent="0.25">
      <c r="B4" s="8" t="s">
        <v>14</v>
      </c>
      <c r="E4" s="10"/>
      <c r="J4" s="5"/>
      <c r="K4" s="5"/>
      <c r="L4" s="5"/>
    </row>
    <row r="5" spans="2:14" ht="14.4" x14ac:dyDescent="0.3">
      <c r="B5" s="4" t="s">
        <v>22</v>
      </c>
      <c r="E5" s="7"/>
    </row>
    <row r="6" spans="2:14" x14ac:dyDescent="0.25">
      <c r="B6" s="11" t="s">
        <v>68</v>
      </c>
      <c r="C6" s="12"/>
      <c r="D6" s="12"/>
      <c r="E6" s="7"/>
      <c r="J6" s="13"/>
      <c r="K6" s="14"/>
      <c r="M6" s="15"/>
      <c r="N6" s="15"/>
    </row>
    <row r="7" spans="2:14" ht="14.4" x14ac:dyDescent="0.3">
      <c r="B7" s="16" t="s">
        <v>11</v>
      </c>
      <c r="C7" s="17"/>
      <c r="D7" s="70">
        <v>1</v>
      </c>
      <c r="E7" s="31"/>
      <c r="J7" s="13"/>
      <c r="K7" s="14"/>
      <c r="M7" s="15"/>
      <c r="N7" s="15"/>
    </row>
    <row r="8" spans="2:14" x14ac:dyDescent="0.25">
      <c r="B8" s="16" t="s">
        <v>12</v>
      </c>
      <c r="C8" s="17"/>
      <c r="D8" s="70" t="e">
        <f>C8/C7</f>
        <v>#DIV/0!</v>
      </c>
      <c r="E8" s="7"/>
      <c r="J8" s="13"/>
      <c r="K8" s="14"/>
      <c r="M8" s="15"/>
      <c r="N8" s="15"/>
    </row>
    <row r="9" spans="2:14" x14ac:dyDescent="0.25">
      <c r="B9" s="18" t="s">
        <v>4</v>
      </c>
      <c r="C9" s="17"/>
      <c r="D9" s="70"/>
      <c r="E9" s="7"/>
    </row>
    <row r="10" spans="2:14" x14ac:dyDescent="0.25">
      <c r="B10" s="19"/>
      <c r="C10" s="20"/>
      <c r="D10" s="21"/>
      <c r="E10" s="7"/>
    </row>
    <row r="11" spans="2:14" ht="14.4" x14ac:dyDescent="0.3">
      <c r="B11" s="4" t="s">
        <v>24</v>
      </c>
      <c r="C11" s="9"/>
      <c r="D11" s="22"/>
      <c r="E11" s="7"/>
    </row>
    <row r="12" spans="2:14" x14ac:dyDescent="0.25">
      <c r="B12" s="23" t="s">
        <v>69</v>
      </c>
      <c r="C12" s="9"/>
      <c r="D12" s="22"/>
      <c r="E12" s="7" t="s">
        <v>105</v>
      </c>
    </row>
    <row r="13" spans="2:14" x14ac:dyDescent="0.25">
      <c r="B13" s="18" t="s">
        <v>5</v>
      </c>
      <c r="C13" s="17"/>
      <c r="D13" s="70"/>
      <c r="E13" s="82"/>
      <c r="F13" s="7"/>
    </row>
    <row r="14" spans="2:14" x14ac:dyDescent="0.25">
      <c r="B14" s="18" t="s">
        <v>6</v>
      </c>
      <c r="C14" s="17"/>
      <c r="D14" s="70">
        <v>1</v>
      </c>
    </row>
    <row r="15" spans="2:14" x14ac:dyDescent="0.25">
      <c r="B15" s="18" t="s">
        <v>2</v>
      </c>
      <c r="C15" s="17"/>
      <c r="D15" s="70" t="e">
        <f>C15/C14</f>
        <v>#DIV/0!</v>
      </c>
    </row>
    <row r="16" spans="2:14" x14ac:dyDescent="0.25">
      <c r="B16" s="16" t="s">
        <v>0</v>
      </c>
      <c r="C16" s="17"/>
      <c r="D16" s="70" t="e">
        <f>C16/C14</f>
        <v>#DIV/0!</v>
      </c>
    </row>
    <row r="17" spans="2:8" ht="14.4" x14ac:dyDescent="0.3">
      <c r="B17" s="24"/>
      <c r="C17" s="9"/>
      <c r="D17" s="22"/>
      <c r="F17" s="25"/>
      <c r="G17" s="9"/>
      <c r="H17" s="9"/>
    </row>
    <row r="18" spans="2:8" x14ac:dyDescent="0.25">
      <c r="B18" s="23" t="s">
        <v>70</v>
      </c>
      <c r="C18" s="9"/>
      <c r="D18" s="22"/>
      <c r="F18" s="25"/>
      <c r="G18" s="9"/>
      <c r="H18" s="9"/>
    </row>
    <row r="19" spans="2:8" x14ac:dyDescent="0.25">
      <c r="B19" s="18" t="s">
        <v>7</v>
      </c>
      <c r="C19" s="17"/>
      <c r="D19" s="70"/>
      <c r="E19" s="7"/>
      <c r="F19" s="25"/>
      <c r="G19" s="9"/>
      <c r="H19" s="9"/>
    </row>
    <row r="20" spans="2:8" x14ac:dyDescent="0.25">
      <c r="B20" s="18" t="s">
        <v>8</v>
      </c>
      <c r="C20" s="17"/>
      <c r="D20" s="70">
        <v>1</v>
      </c>
      <c r="F20" s="25"/>
      <c r="G20" s="9"/>
      <c r="H20" s="9"/>
    </row>
    <row r="21" spans="2:8" x14ac:dyDescent="0.25">
      <c r="B21" s="18" t="s">
        <v>2</v>
      </c>
      <c r="C21" s="17"/>
      <c r="D21" s="70" t="e">
        <f>C21/C20</f>
        <v>#DIV/0!</v>
      </c>
      <c r="F21" s="25"/>
      <c r="G21" s="9"/>
      <c r="H21" s="9"/>
    </row>
    <row r="22" spans="2:8" x14ac:dyDescent="0.25">
      <c r="B22" s="16" t="s">
        <v>0</v>
      </c>
      <c r="C22" s="17"/>
      <c r="D22" s="70" t="e">
        <f>C22/C20</f>
        <v>#DIV/0!</v>
      </c>
    </row>
    <row r="23" spans="2:8" x14ac:dyDescent="0.25">
      <c r="B23" s="25"/>
      <c r="C23" s="9"/>
      <c r="D23" s="26"/>
    </row>
    <row r="24" spans="2:8" x14ac:dyDescent="0.25">
      <c r="B24" s="23" t="s">
        <v>71</v>
      </c>
      <c r="C24" s="9"/>
      <c r="D24" s="26"/>
    </row>
    <row r="25" spans="2:8" x14ac:dyDescent="0.25">
      <c r="B25" s="18" t="s">
        <v>9</v>
      </c>
      <c r="C25" s="17"/>
      <c r="D25" s="70"/>
      <c r="E25" s="7"/>
    </row>
    <row r="26" spans="2:8" x14ac:dyDescent="0.25">
      <c r="B26" s="18" t="s">
        <v>10</v>
      </c>
      <c r="C26" s="17"/>
      <c r="D26" s="70">
        <v>1</v>
      </c>
    </row>
    <row r="27" spans="2:8" x14ac:dyDescent="0.25">
      <c r="B27" s="18" t="s">
        <v>2</v>
      </c>
      <c r="C27" s="17"/>
      <c r="D27" s="70" t="e">
        <f>C27/C26</f>
        <v>#DIV/0!</v>
      </c>
    </row>
    <row r="28" spans="2:8" x14ac:dyDescent="0.25">
      <c r="B28" s="16" t="s">
        <v>0</v>
      </c>
      <c r="C28" s="17"/>
      <c r="D28" s="70" t="e">
        <f>C28/C26</f>
        <v>#DIV/0!</v>
      </c>
    </row>
    <row r="29" spans="2:8" x14ac:dyDescent="0.25">
      <c r="B29" s="25"/>
      <c r="C29" s="9"/>
      <c r="D29" s="26"/>
    </row>
    <row r="30" spans="2:8" x14ac:dyDescent="0.25">
      <c r="B30" s="23" t="s">
        <v>72</v>
      </c>
      <c r="C30" s="9"/>
      <c r="D30" s="26"/>
    </row>
    <row r="31" spans="2:8" x14ac:dyDescent="0.25">
      <c r="B31" s="18" t="s">
        <v>59</v>
      </c>
      <c r="C31" s="17"/>
      <c r="D31" s="70"/>
      <c r="E31" s="7"/>
    </row>
    <row r="32" spans="2:8" x14ac:dyDescent="0.25">
      <c r="B32" s="18" t="s">
        <v>60</v>
      </c>
      <c r="C32" s="17"/>
      <c r="D32" s="70">
        <v>1</v>
      </c>
    </row>
    <row r="33" spans="2:5" x14ac:dyDescent="0.25">
      <c r="B33" s="18" t="s">
        <v>2</v>
      </c>
      <c r="C33" s="17"/>
      <c r="D33" s="70" t="e">
        <f>C33/C32</f>
        <v>#DIV/0!</v>
      </c>
    </row>
    <row r="34" spans="2:5" x14ac:dyDescent="0.25">
      <c r="B34" s="16" t="s">
        <v>0</v>
      </c>
      <c r="C34" s="17"/>
      <c r="D34" s="70" t="e">
        <f>C34/C32</f>
        <v>#DIV/0!</v>
      </c>
    </row>
    <row r="35" spans="2:5" x14ac:dyDescent="0.25">
      <c r="B35" s="25"/>
      <c r="C35" s="9"/>
      <c r="D35" s="26"/>
    </row>
    <row r="36" spans="2:5" x14ac:dyDescent="0.25">
      <c r="B36" s="23" t="s">
        <v>73</v>
      </c>
      <c r="C36" s="9"/>
      <c r="D36" s="26"/>
    </row>
    <row r="37" spans="2:5" x14ac:dyDescent="0.25">
      <c r="B37" s="18" t="s">
        <v>61</v>
      </c>
      <c r="C37" s="17"/>
      <c r="D37" s="70"/>
      <c r="E37" s="7"/>
    </row>
    <row r="38" spans="2:5" x14ac:dyDescent="0.25">
      <c r="B38" s="18" t="s">
        <v>62</v>
      </c>
      <c r="C38" s="17"/>
      <c r="D38" s="70">
        <v>1</v>
      </c>
    </row>
    <row r="39" spans="2:5" x14ac:dyDescent="0.25">
      <c r="B39" s="18" t="s">
        <v>2</v>
      </c>
      <c r="C39" s="17"/>
      <c r="D39" s="70" t="e">
        <f>C39/C38</f>
        <v>#DIV/0!</v>
      </c>
    </row>
    <row r="40" spans="2:5" x14ac:dyDescent="0.25">
      <c r="B40" s="16" t="s">
        <v>0</v>
      </c>
      <c r="C40" s="81"/>
      <c r="D40" s="70" t="e">
        <f>C40/C38</f>
        <v>#DIV/0!</v>
      </c>
    </row>
    <row r="41" spans="2:5" x14ac:dyDescent="0.25">
      <c r="B41" s="25"/>
      <c r="C41" s="9"/>
      <c r="D41" s="26"/>
    </row>
    <row r="42" spans="2:5" x14ac:dyDescent="0.25">
      <c r="B42" s="23" t="s">
        <v>74</v>
      </c>
      <c r="C42" s="9"/>
      <c r="D42" s="26"/>
    </row>
    <row r="43" spans="2:5" x14ac:dyDescent="0.25">
      <c r="B43" s="18" t="s">
        <v>63</v>
      </c>
      <c r="C43" s="17"/>
      <c r="D43" s="70"/>
    </row>
    <row r="44" spans="2:5" x14ac:dyDescent="0.25">
      <c r="B44" s="18" t="s">
        <v>64</v>
      </c>
      <c r="C44" s="17"/>
      <c r="D44" s="70">
        <v>1</v>
      </c>
    </row>
    <row r="45" spans="2:5" x14ac:dyDescent="0.25">
      <c r="B45" s="18" t="s">
        <v>2</v>
      </c>
      <c r="C45" s="17"/>
      <c r="D45" s="70" t="e">
        <f>C45/C44</f>
        <v>#DIV/0!</v>
      </c>
    </row>
    <row r="46" spans="2:5" x14ac:dyDescent="0.25">
      <c r="B46" s="16" t="s">
        <v>0</v>
      </c>
      <c r="C46" s="81"/>
      <c r="D46" s="70" t="e">
        <f>C46/C44</f>
        <v>#DIV/0!</v>
      </c>
    </row>
    <row r="47" spans="2:5" x14ac:dyDescent="0.25">
      <c r="B47" s="25"/>
      <c r="C47" s="9"/>
      <c r="D47" s="26"/>
    </row>
    <row r="48" spans="2:5" x14ac:dyDescent="0.25">
      <c r="B48" s="23" t="s">
        <v>75</v>
      </c>
      <c r="C48" s="9"/>
      <c r="D48" s="26"/>
    </row>
    <row r="49" spans="2:4" x14ac:dyDescent="0.25">
      <c r="B49" s="18" t="s">
        <v>77</v>
      </c>
      <c r="C49" s="17"/>
      <c r="D49" s="70"/>
    </row>
    <row r="50" spans="2:4" x14ac:dyDescent="0.25">
      <c r="B50" s="18" t="s">
        <v>78</v>
      </c>
      <c r="C50" s="17"/>
      <c r="D50" s="70">
        <v>1</v>
      </c>
    </row>
    <row r="51" spans="2:4" x14ac:dyDescent="0.25">
      <c r="B51" s="18" t="s">
        <v>2</v>
      </c>
      <c r="C51" s="17"/>
      <c r="D51" s="70" t="e">
        <f>C51/C50</f>
        <v>#DIV/0!</v>
      </c>
    </row>
    <row r="52" spans="2:4" x14ac:dyDescent="0.25">
      <c r="B52" s="16" t="s">
        <v>0</v>
      </c>
      <c r="C52" s="81"/>
      <c r="D52" s="70" t="e">
        <f>C52/C50</f>
        <v>#DIV/0!</v>
      </c>
    </row>
    <row r="53" spans="2:4" x14ac:dyDescent="0.25">
      <c r="B53" s="25"/>
      <c r="C53" s="9"/>
      <c r="D53" s="26"/>
    </row>
    <row r="54" spans="2:4" x14ac:dyDescent="0.25">
      <c r="B54" s="23" t="s">
        <v>76</v>
      </c>
      <c r="C54" s="9"/>
      <c r="D54" s="26"/>
    </row>
    <row r="55" spans="2:4" x14ac:dyDescent="0.25">
      <c r="B55" s="18" t="s">
        <v>79</v>
      </c>
      <c r="C55" s="17"/>
      <c r="D55" s="70"/>
    </row>
    <row r="56" spans="2:4" x14ac:dyDescent="0.25">
      <c r="B56" s="18" t="s">
        <v>80</v>
      </c>
      <c r="C56" s="81"/>
      <c r="D56" s="70">
        <v>1</v>
      </c>
    </row>
    <row r="57" spans="2:4" x14ac:dyDescent="0.25">
      <c r="B57" s="18" t="s">
        <v>2</v>
      </c>
      <c r="C57" s="17"/>
      <c r="D57" s="70" t="e">
        <f>C57/C56</f>
        <v>#DIV/0!</v>
      </c>
    </row>
    <row r="58" spans="2:4" x14ac:dyDescent="0.25">
      <c r="B58" s="16" t="s">
        <v>0</v>
      </c>
      <c r="C58" s="81"/>
      <c r="D58" s="70" t="e">
        <f>C58/C56</f>
        <v>#DIV/0!</v>
      </c>
    </row>
    <row r="59" spans="2:4" x14ac:dyDescent="0.25">
      <c r="B59" s="25"/>
      <c r="C59" s="9"/>
      <c r="D59" s="26"/>
    </row>
    <row r="60" spans="2:4" x14ac:dyDescent="0.25">
      <c r="B60" s="23" t="s">
        <v>81</v>
      </c>
      <c r="C60" s="9"/>
      <c r="D60" s="26"/>
    </row>
    <row r="61" spans="2:4" x14ac:dyDescent="0.25">
      <c r="B61" s="18" t="s">
        <v>82</v>
      </c>
      <c r="C61" s="17"/>
      <c r="D61" s="70"/>
    </row>
    <row r="62" spans="2:4" x14ac:dyDescent="0.25">
      <c r="B62" s="18" t="s">
        <v>83</v>
      </c>
      <c r="C62" s="81"/>
      <c r="D62" s="70">
        <v>1</v>
      </c>
    </row>
    <row r="63" spans="2:4" x14ac:dyDescent="0.25">
      <c r="B63" s="18" t="s">
        <v>2</v>
      </c>
      <c r="C63" s="17"/>
      <c r="D63" s="70" t="e">
        <f>C63/C62</f>
        <v>#DIV/0!</v>
      </c>
    </row>
    <row r="64" spans="2:4" x14ac:dyDescent="0.25">
      <c r="B64" s="16" t="s">
        <v>0</v>
      </c>
      <c r="C64" s="81"/>
      <c r="D64" s="70" t="e">
        <f>C64/C62</f>
        <v>#DIV/0!</v>
      </c>
    </row>
    <row r="65" spans="2:6" x14ac:dyDescent="0.25">
      <c r="B65" s="25"/>
      <c r="C65" s="9"/>
      <c r="D65" s="26"/>
    </row>
    <row r="66" spans="2:6" x14ac:dyDescent="0.25">
      <c r="B66" s="23" t="s">
        <v>84</v>
      </c>
      <c r="C66" s="9"/>
      <c r="D66" s="26"/>
    </row>
    <row r="67" spans="2:6" x14ac:dyDescent="0.25">
      <c r="B67" s="18" t="s">
        <v>85</v>
      </c>
      <c r="C67" s="17"/>
      <c r="D67" s="70"/>
      <c r="E67" s="7"/>
    </row>
    <row r="68" spans="2:6" x14ac:dyDescent="0.25">
      <c r="B68" s="18" t="s">
        <v>86</v>
      </c>
      <c r="C68" s="81"/>
      <c r="D68" s="70">
        <v>1</v>
      </c>
    </row>
    <row r="69" spans="2:6" x14ac:dyDescent="0.25">
      <c r="B69" s="18" t="s">
        <v>2</v>
      </c>
      <c r="C69" s="17"/>
      <c r="D69" s="70" t="e">
        <f>C69/C68</f>
        <v>#DIV/0!</v>
      </c>
    </row>
    <row r="70" spans="2:6" x14ac:dyDescent="0.25">
      <c r="B70" s="16" t="s">
        <v>0</v>
      </c>
      <c r="C70" s="81"/>
      <c r="D70" s="70" t="e">
        <f>C70/C68</f>
        <v>#DIV/0!</v>
      </c>
    </row>
    <row r="71" spans="2:6" x14ac:dyDescent="0.25">
      <c r="B71" s="25"/>
      <c r="C71" s="9"/>
      <c r="D71" s="9"/>
    </row>
    <row r="72" spans="2:6" ht="14.4" x14ac:dyDescent="0.3">
      <c r="B72" s="24" t="s">
        <v>15</v>
      </c>
      <c r="C72" s="24"/>
      <c r="D72" s="24" t="s">
        <v>23</v>
      </c>
    </row>
    <row r="73" spans="2:6" x14ac:dyDescent="0.25">
      <c r="B73" s="16" t="s">
        <v>16</v>
      </c>
      <c r="C73" s="17">
        <f>C16</f>
        <v>0</v>
      </c>
      <c r="D73" s="71">
        <f>IF(C73&lt;$G$85,"0", C73)</f>
        <v>0</v>
      </c>
    </row>
    <row r="74" spans="2:6" x14ac:dyDescent="0.25">
      <c r="B74" s="16" t="s">
        <v>17</v>
      </c>
      <c r="C74" s="17">
        <f>C22</f>
        <v>0</v>
      </c>
      <c r="D74" s="71">
        <f t="shared" ref="D74:D82" si="0">IF(C74&lt;$G$85,"0", C74)</f>
        <v>0</v>
      </c>
    </row>
    <row r="75" spans="2:6" x14ac:dyDescent="0.25">
      <c r="B75" s="16" t="s">
        <v>18</v>
      </c>
      <c r="C75" s="17">
        <f>C28</f>
        <v>0</v>
      </c>
      <c r="D75" s="71">
        <f t="shared" si="0"/>
        <v>0</v>
      </c>
    </row>
    <row r="76" spans="2:6" x14ac:dyDescent="0.25">
      <c r="B76" s="16" t="s">
        <v>65</v>
      </c>
      <c r="C76" s="17">
        <f>C34</f>
        <v>0</v>
      </c>
      <c r="D76" s="71">
        <f t="shared" si="0"/>
        <v>0</v>
      </c>
      <c r="F76" s="27"/>
    </row>
    <row r="77" spans="2:6" x14ac:dyDescent="0.25">
      <c r="B77" s="16" t="s">
        <v>66</v>
      </c>
      <c r="C77" s="17">
        <f>C40</f>
        <v>0</v>
      </c>
      <c r="D77" s="71">
        <f t="shared" si="0"/>
        <v>0</v>
      </c>
    </row>
    <row r="78" spans="2:6" x14ac:dyDescent="0.25">
      <c r="B78" s="16" t="s">
        <v>67</v>
      </c>
      <c r="C78" s="17">
        <f>C46</f>
        <v>0</v>
      </c>
      <c r="D78" s="71">
        <f t="shared" si="0"/>
        <v>0</v>
      </c>
    </row>
    <row r="79" spans="2:6" x14ac:dyDescent="0.25">
      <c r="B79" s="16" t="s">
        <v>87</v>
      </c>
      <c r="C79" s="17">
        <f>C52</f>
        <v>0</v>
      </c>
      <c r="D79" s="71">
        <f t="shared" si="0"/>
        <v>0</v>
      </c>
    </row>
    <row r="80" spans="2:6" x14ac:dyDescent="0.25">
      <c r="B80" s="16" t="s">
        <v>88</v>
      </c>
      <c r="C80" s="17">
        <f>C58</f>
        <v>0</v>
      </c>
      <c r="D80" s="71">
        <f t="shared" si="0"/>
        <v>0</v>
      </c>
    </row>
    <row r="81" spans="2:14" x14ac:dyDescent="0.25">
      <c r="B81" s="16" t="s">
        <v>89</v>
      </c>
      <c r="C81" s="17">
        <f>C64</f>
        <v>0</v>
      </c>
      <c r="D81" s="71">
        <f t="shared" si="0"/>
        <v>0</v>
      </c>
    </row>
    <row r="82" spans="2:14" x14ac:dyDescent="0.25">
      <c r="B82" s="16" t="s">
        <v>90</v>
      </c>
      <c r="C82" s="17">
        <f>C70</f>
        <v>0</v>
      </c>
      <c r="D82" s="71">
        <f t="shared" si="0"/>
        <v>0</v>
      </c>
    </row>
    <row r="83" spans="2:14" s="9" customFormat="1" x14ac:dyDescent="0.25">
      <c r="B83" s="25"/>
      <c r="C83" s="8"/>
    </row>
    <row r="84" spans="2:14" ht="14.4" x14ac:dyDescent="0.3">
      <c r="B84" s="25"/>
      <c r="C84" s="9"/>
      <c r="D84" s="28" t="s">
        <v>13</v>
      </c>
      <c r="G84" s="30" t="s">
        <v>48</v>
      </c>
    </row>
    <row r="85" spans="2:14" x14ac:dyDescent="0.25">
      <c r="B85" s="16" t="s">
        <v>56</v>
      </c>
      <c r="C85" s="71" t="str">
        <f>IF(OR(C73&gt;=G85,C74&gt;=G85,C75&gt;=G85,C76&gt;=G85,C77&gt;=G85,C78&gt;=G85,C79&gt;=G85,C80&gt;=G85,C81&gt;=G85,C82&gt;=G85),"ja","nein")</f>
        <v>ja</v>
      </c>
      <c r="D85" s="29"/>
      <c r="G85" s="17"/>
    </row>
    <row r="86" spans="2:14" ht="14.4" x14ac:dyDescent="0.3">
      <c r="E86" s="31"/>
    </row>
    <row r="87" spans="2:14" x14ac:dyDescent="0.25">
      <c r="B87" s="8" t="s">
        <v>55</v>
      </c>
      <c r="C87" s="10"/>
      <c r="D87" s="9"/>
      <c r="E87" s="9"/>
      <c r="I87" s="32"/>
      <c r="J87" s="33"/>
      <c r="K87" s="12"/>
      <c r="L87" s="12"/>
      <c r="M87" s="12"/>
      <c r="N87" s="12"/>
    </row>
    <row r="88" spans="2:14" x14ac:dyDescent="0.25">
      <c r="B88" s="8"/>
      <c r="C88" s="10"/>
      <c r="D88" s="9"/>
      <c r="E88" s="9"/>
      <c r="I88" s="32"/>
      <c r="J88" s="33"/>
      <c r="K88" s="12"/>
      <c r="L88" s="12"/>
      <c r="M88" s="12"/>
      <c r="N88" s="12"/>
    </row>
    <row r="89" spans="2:14" x14ac:dyDescent="0.25">
      <c r="B89" s="34" t="s">
        <v>31</v>
      </c>
      <c r="C89" s="18" t="s">
        <v>19</v>
      </c>
      <c r="D89" s="18" t="s">
        <v>20</v>
      </c>
      <c r="E89" s="35" t="s">
        <v>35</v>
      </c>
      <c r="F89" s="36"/>
      <c r="G89" s="18" t="s">
        <v>53</v>
      </c>
      <c r="I89" s="32"/>
      <c r="J89" s="19"/>
      <c r="K89" s="19"/>
      <c r="L89" s="19"/>
      <c r="M89" s="37"/>
      <c r="N89" s="19"/>
    </row>
    <row r="90" spans="2:14" x14ac:dyDescent="0.25">
      <c r="B90" s="16" t="s">
        <v>26</v>
      </c>
      <c r="C90" s="38"/>
      <c r="D90" s="38"/>
      <c r="E90" s="39"/>
      <c r="F90" s="40"/>
      <c r="G90" s="79"/>
      <c r="I90" s="42"/>
      <c r="J90" s="43"/>
      <c r="K90" s="43"/>
      <c r="L90" s="43"/>
      <c r="M90" s="43"/>
      <c r="N90" s="21"/>
    </row>
    <row r="91" spans="2:14" x14ac:dyDescent="0.25">
      <c r="B91" s="16" t="s">
        <v>25</v>
      </c>
      <c r="C91" s="44"/>
      <c r="D91" s="44"/>
      <c r="E91" s="45"/>
      <c r="F91" s="46"/>
      <c r="G91" s="47"/>
      <c r="I91" s="42"/>
      <c r="J91" s="48"/>
      <c r="K91" s="48"/>
      <c r="L91" s="48"/>
      <c r="M91" s="48"/>
      <c r="N91" s="49"/>
    </row>
    <row r="92" spans="2:14" x14ac:dyDescent="0.25">
      <c r="B92" s="16" t="s">
        <v>27</v>
      </c>
      <c r="C92" s="72" t="e">
        <f>1/C91*(1-$G$90)</f>
        <v>#DIV/0!</v>
      </c>
      <c r="D92" s="72" t="e">
        <f>1/D91*(1-$G$90)</f>
        <v>#DIV/0!</v>
      </c>
      <c r="E92" s="72" t="e">
        <f>1/E91*(1-$G$90)</f>
        <v>#DIV/0!</v>
      </c>
      <c r="F92" s="50"/>
      <c r="G92" s="42"/>
      <c r="I92" s="42"/>
      <c r="J92" s="51"/>
      <c r="K92" s="51"/>
      <c r="L92" s="51"/>
      <c r="M92" s="51"/>
      <c r="N92" s="12"/>
    </row>
    <row r="93" spans="2:14" x14ac:dyDescent="0.25">
      <c r="B93" s="16" t="s">
        <v>28</v>
      </c>
      <c r="C93" s="73" t="e">
        <f>C90*C92</f>
        <v>#DIV/0!</v>
      </c>
      <c r="D93" s="74" t="e">
        <f>D90*D92</f>
        <v>#DIV/0!</v>
      </c>
      <c r="E93" s="75" t="e">
        <f>E90*E92</f>
        <v>#DIV/0!</v>
      </c>
      <c r="F93" s="52"/>
      <c r="G93" s="21"/>
      <c r="I93" s="42"/>
      <c r="J93" s="53"/>
      <c r="K93" s="54"/>
      <c r="L93" s="54"/>
      <c r="M93" s="53"/>
      <c r="N93" s="12"/>
    </row>
    <row r="94" spans="2:14" x14ac:dyDescent="0.25">
      <c r="B94" s="16" t="s">
        <v>32</v>
      </c>
      <c r="C94" s="80" t="e">
        <f>C93/(365*0.99)</f>
        <v>#DIV/0!</v>
      </c>
      <c r="D94" s="80" t="e">
        <f>D93/(365*0.99)</f>
        <v>#DIV/0!</v>
      </c>
      <c r="E94" s="80" t="e">
        <f>E93/(365*0.99)</f>
        <v>#DIV/0!</v>
      </c>
      <c r="F94" s="52"/>
      <c r="G94" s="7"/>
      <c r="I94" s="42"/>
      <c r="J94" s="53"/>
      <c r="K94" s="54"/>
      <c r="L94" s="54"/>
      <c r="M94" s="53"/>
      <c r="N94" s="12"/>
    </row>
    <row r="95" spans="2:14" ht="14.4" x14ac:dyDescent="0.3">
      <c r="B95" s="55" t="s">
        <v>50</v>
      </c>
      <c r="C95" s="56"/>
      <c r="D95" s="56"/>
      <c r="E95" s="56"/>
      <c r="G95" s="7"/>
      <c r="I95" s="55"/>
      <c r="J95" s="19"/>
      <c r="K95" s="19"/>
      <c r="L95" s="19"/>
      <c r="M95" s="12"/>
      <c r="N95" s="12"/>
    </row>
    <row r="96" spans="2:14" x14ac:dyDescent="0.25">
      <c r="B96" s="42"/>
      <c r="C96" s="56"/>
      <c r="D96" s="56"/>
      <c r="E96" s="56"/>
      <c r="I96" s="42"/>
      <c r="J96" s="19"/>
      <c r="K96" s="19"/>
      <c r="L96" s="19"/>
      <c r="M96" s="12"/>
      <c r="N96" s="12"/>
    </row>
    <row r="97" spans="2:14" x14ac:dyDescent="0.25">
      <c r="B97" s="8" t="s">
        <v>54</v>
      </c>
      <c r="C97" s="56"/>
      <c r="D97" s="56"/>
      <c r="E97" s="56"/>
      <c r="I97" s="32"/>
      <c r="J97" s="19"/>
      <c r="K97" s="19"/>
      <c r="L97" s="19"/>
      <c r="M97" s="12"/>
      <c r="N97" s="12"/>
    </row>
    <row r="98" spans="2:14" x14ac:dyDescent="0.25">
      <c r="B98" s="41"/>
      <c r="C98" s="56"/>
      <c r="D98" s="56"/>
      <c r="E98" s="56"/>
      <c r="I98" s="21"/>
      <c r="J98" s="19"/>
      <c r="K98" s="19"/>
      <c r="L98" s="19"/>
      <c r="M98" s="12"/>
      <c r="N98" s="12"/>
    </row>
    <row r="99" spans="2:14" x14ac:dyDescent="0.25">
      <c r="B99" s="21"/>
      <c r="C99" s="56"/>
      <c r="D99" s="56"/>
      <c r="E99" s="56"/>
      <c r="I99" s="21"/>
      <c r="J99" s="19"/>
      <c r="K99" s="19"/>
      <c r="L99" s="19"/>
      <c r="M99" s="12"/>
      <c r="N99" s="12"/>
    </row>
    <row r="100" spans="2:14" x14ac:dyDescent="0.25">
      <c r="B100" s="34" t="s">
        <v>57</v>
      </c>
      <c r="C100" s="18" t="s">
        <v>19</v>
      </c>
      <c r="D100" s="18" t="s">
        <v>20</v>
      </c>
      <c r="E100" s="18" t="s">
        <v>21</v>
      </c>
      <c r="G100" s="18" t="s">
        <v>42</v>
      </c>
      <c r="I100" s="32"/>
      <c r="J100" s="19"/>
      <c r="K100" s="19"/>
      <c r="L100" s="19"/>
      <c r="M100" s="12"/>
      <c r="N100" s="19"/>
    </row>
    <row r="101" spans="2:14" ht="14.4" x14ac:dyDescent="0.3">
      <c r="B101" s="16" t="s">
        <v>27</v>
      </c>
      <c r="C101" s="72" t="e">
        <f>C92*(1-$B$98)</f>
        <v>#DIV/0!</v>
      </c>
      <c r="D101" s="72" t="e">
        <f>D92*(1-$B$98)</f>
        <v>#DIV/0!</v>
      </c>
      <c r="E101" s="72" t="e">
        <f>E92*(1-$B$98)</f>
        <v>#DIV/0!</v>
      </c>
      <c r="G101" s="38"/>
      <c r="H101" s="31"/>
      <c r="I101" s="42"/>
      <c r="J101" s="57"/>
      <c r="K101" s="57"/>
      <c r="L101" s="57"/>
      <c r="M101" s="12"/>
      <c r="N101" s="58"/>
    </row>
    <row r="102" spans="2:14" x14ac:dyDescent="0.25">
      <c r="B102" s="16" t="s">
        <v>28</v>
      </c>
      <c r="C102" s="74" t="e">
        <f>C90*C101</f>
        <v>#DIV/0!</v>
      </c>
      <c r="D102" s="74" t="e">
        <f>D90*D101</f>
        <v>#DIV/0!</v>
      </c>
      <c r="E102" s="74" t="e">
        <f>E90*E101</f>
        <v>#DIV/0!</v>
      </c>
      <c r="G102" s="47"/>
      <c r="I102" s="42"/>
      <c r="J102" s="54"/>
      <c r="K102" s="54"/>
      <c r="L102" s="54"/>
      <c r="M102" s="12"/>
      <c r="N102" s="12"/>
    </row>
    <row r="103" spans="2:14" x14ac:dyDescent="0.25">
      <c r="B103" s="16" t="s">
        <v>32</v>
      </c>
      <c r="C103" s="74" t="e">
        <f>C102/(365*0.99)</f>
        <v>#DIV/0!</v>
      </c>
      <c r="D103" s="74" t="e">
        <f>D102/(365*0.99)</f>
        <v>#DIV/0!</v>
      </c>
      <c r="E103" s="74" t="e">
        <f>E102/(365*0.99)</f>
        <v>#DIV/0!</v>
      </c>
      <c r="I103" s="42"/>
      <c r="J103" s="54"/>
      <c r="K103" s="54"/>
      <c r="L103" s="54"/>
      <c r="M103" s="12"/>
      <c r="N103" s="12"/>
    </row>
    <row r="104" spans="2:14" x14ac:dyDescent="0.25">
      <c r="C104" s="9"/>
      <c r="D104" s="9"/>
      <c r="E104" s="9"/>
      <c r="I104" s="12"/>
      <c r="J104" s="12"/>
      <c r="K104" s="12"/>
      <c r="L104" s="12"/>
      <c r="M104" s="12"/>
      <c r="N104" s="12"/>
    </row>
    <row r="105" spans="2:14" x14ac:dyDescent="0.25">
      <c r="B105" s="59" t="s">
        <v>49</v>
      </c>
      <c r="C105" s="18" t="s">
        <v>19</v>
      </c>
      <c r="D105" s="18" t="s">
        <v>20</v>
      </c>
      <c r="E105" s="18" t="s">
        <v>21</v>
      </c>
      <c r="F105" s="16" t="s">
        <v>37</v>
      </c>
      <c r="I105" s="60"/>
      <c r="J105" s="19"/>
      <c r="K105" s="19"/>
      <c r="L105" s="19"/>
      <c r="M105" s="42"/>
      <c r="N105" s="12"/>
    </row>
    <row r="106" spans="2:14" x14ac:dyDescent="0.25">
      <c r="B106" s="16" t="s">
        <v>30</v>
      </c>
      <c r="C106" s="72" t="e">
        <f>C92-C101</f>
        <v>#DIV/0!</v>
      </c>
      <c r="D106" s="72" t="e">
        <f>D92-D101</f>
        <v>#DIV/0!</v>
      </c>
      <c r="E106" s="72" t="e">
        <f>E92-E101</f>
        <v>#DIV/0!</v>
      </c>
      <c r="F106" s="76" t="e">
        <f>SUM(C106:E106)</f>
        <v>#DIV/0!</v>
      </c>
      <c r="I106" s="42"/>
      <c r="J106" s="57"/>
      <c r="K106" s="57"/>
      <c r="L106" s="57"/>
      <c r="M106" s="61"/>
      <c r="N106" s="12"/>
    </row>
    <row r="107" spans="2:14" x14ac:dyDescent="0.25">
      <c r="B107" s="16" t="s">
        <v>34</v>
      </c>
      <c r="C107" s="74" t="e">
        <f>C90*C106</f>
        <v>#DIV/0!</v>
      </c>
      <c r="D107" s="74" t="e">
        <f>D90*D106</f>
        <v>#DIV/0!</v>
      </c>
      <c r="E107" s="74" t="e">
        <f>E90*E106</f>
        <v>#DIV/0!</v>
      </c>
      <c r="F107" s="77" t="e">
        <f t="shared" ref="F107:F108" si="1">SUM(C107:E107)</f>
        <v>#DIV/0!</v>
      </c>
      <c r="G107" s="62" t="s">
        <v>40</v>
      </c>
      <c r="I107" s="42"/>
      <c r="J107" s="54"/>
      <c r="K107" s="54"/>
      <c r="L107" s="54"/>
      <c r="M107" s="63"/>
      <c r="N107" s="19"/>
    </row>
    <row r="108" spans="2:14" x14ac:dyDescent="0.25">
      <c r="B108" s="16" t="s">
        <v>33</v>
      </c>
      <c r="C108" s="74" t="e">
        <f>C107/(365*0.99)</f>
        <v>#DIV/0!</v>
      </c>
      <c r="D108" s="74" t="e">
        <f>D107/(365*0.99)</f>
        <v>#DIV/0!</v>
      </c>
      <c r="E108" s="74" t="e">
        <f>E107/(365*0.99)</f>
        <v>#DIV/0!</v>
      </c>
      <c r="F108" s="77" t="e">
        <f t="shared" si="1"/>
        <v>#DIV/0!</v>
      </c>
      <c r="G108" s="78" t="e">
        <f>F108/$G$101</f>
        <v>#DIV/0!</v>
      </c>
      <c r="H108" s="15"/>
      <c r="I108" s="42"/>
      <c r="J108" s="54"/>
      <c r="K108" s="54"/>
      <c r="L108" s="54"/>
      <c r="M108" s="63"/>
      <c r="N108" s="64"/>
    </row>
    <row r="109" spans="2:14" x14ac:dyDescent="0.25">
      <c r="C109" s="26"/>
      <c r="D109" s="26"/>
      <c r="E109" s="26"/>
    </row>
    <row r="110" spans="2:14" x14ac:dyDescent="0.25">
      <c r="B110" s="25"/>
      <c r="C110" s="65"/>
      <c r="D110" s="65"/>
    </row>
    <row r="111" spans="2:14" ht="14.4" x14ac:dyDescent="0.3">
      <c r="B111" s="55" t="s">
        <v>52</v>
      </c>
    </row>
    <row r="113" spans="2:10" ht="14.4" x14ac:dyDescent="0.3">
      <c r="B113" s="4" t="s">
        <v>46</v>
      </c>
    </row>
    <row r="116" spans="2:10" x14ac:dyDescent="0.25">
      <c r="B116" s="66" t="s">
        <v>44</v>
      </c>
      <c r="C116" s="67" t="s">
        <v>47</v>
      </c>
    </row>
    <row r="118" spans="2:10" ht="27.6" x14ac:dyDescent="0.25">
      <c r="B118" s="34" t="s">
        <v>31</v>
      </c>
      <c r="C118" s="68" t="s">
        <v>45</v>
      </c>
      <c r="D118" s="18" t="s">
        <v>20</v>
      </c>
      <c r="E118" s="35" t="s">
        <v>35</v>
      </c>
      <c r="F118" s="68" t="s">
        <v>43</v>
      </c>
      <c r="H118" s="18" t="s">
        <v>53</v>
      </c>
    </row>
    <row r="119" spans="2:10" x14ac:dyDescent="0.25">
      <c r="B119" s="16" t="s">
        <v>26</v>
      </c>
      <c r="C119" s="38"/>
      <c r="D119" s="38"/>
      <c r="E119" s="39"/>
      <c r="F119" s="38"/>
      <c r="H119" s="79"/>
    </row>
    <row r="120" spans="2:10" x14ac:dyDescent="0.25">
      <c r="B120" s="16" t="s">
        <v>25</v>
      </c>
      <c r="C120" s="44"/>
      <c r="D120" s="44"/>
      <c r="E120" s="45"/>
      <c r="F120" s="44"/>
    </row>
    <row r="121" spans="2:10" x14ac:dyDescent="0.25">
      <c r="B121" s="16" t="s">
        <v>27</v>
      </c>
      <c r="C121" s="72" t="e">
        <f>1/C120*(1-$H$119)</f>
        <v>#DIV/0!</v>
      </c>
      <c r="D121" s="72" t="e">
        <f>1/D120*(1-$H$119)</f>
        <v>#DIV/0!</v>
      </c>
      <c r="E121" s="72" t="e">
        <f>1/E120*(1-$H$119)</f>
        <v>#DIV/0!</v>
      </c>
      <c r="F121" s="72" t="e">
        <f>1/F120*(1-$H$119)</f>
        <v>#DIV/0!</v>
      </c>
      <c r="G121" s="7"/>
    </row>
    <row r="122" spans="2:10" x14ac:dyDescent="0.25">
      <c r="B122" s="16" t="s">
        <v>28</v>
      </c>
      <c r="C122" s="73" t="e">
        <f>C119*C121</f>
        <v>#DIV/0!</v>
      </c>
      <c r="D122" s="74" t="e">
        <f>D119*D121</f>
        <v>#DIV/0!</v>
      </c>
      <c r="E122" s="75" t="e">
        <f>E119*E121</f>
        <v>#DIV/0!</v>
      </c>
      <c r="F122" s="73" t="e">
        <f>F119*F121</f>
        <v>#DIV/0!</v>
      </c>
    </row>
    <row r="123" spans="2:10" x14ac:dyDescent="0.25">
      <c r="B123" s="16" t="s">
        <v>32</v>
      </c>
      <c r="C123" s="73" t="e">
        <f>C122/(365*0.99)</f>
        <v>#DIV/0!</v>
      </c>
      <c r="D123" s="73" t="e">
        <f>D122/(365*0.99)</f>
        <v>#DIV/0!</v>
      </c>
      <c r="E123" s="73" t="e">
        <f>E122/(365*0.99)</f>
        <v>#DIV/0!</v>
      </c>
      <c r="F123" s="73" t="e">
        <f>F122/(365*0.99)</f>
        <v>#DIV/0!</v>
      </c>
      <c r="G123" s="9"/>
      <c r="I123" s="9"/>
    </row>
    <row r="124" spans="2:10" ht="14.4" x14ac:dyDescent="0.3">
      <c r="B124" s="55" t="s">
        <v>36</v>
      </c>
      <c r="C124" s="56"/>
      <c r="D124" s="56"/>
      <c r="E124" s="56"/>
    </row>
    <row r="125" spans="2:10" x14ac:dyDescent="0.25">
      <c r="B125" s="42"/>
      <c r="C125" s="56"/>
      <c r="D125" s="56"/>
      <c r="E125" s="56"/>
    </row>
    <row r="126" spans="2:10" x14ac:dyDescent="0.25">
      <c r="B126" s="8" t="s">
        <v>58</v>
      </c>
      <c r="C126" s="56"/>
      <c r="D126" s="56"/>
      <c r="E126" s="56"/>
    </row>
    <row r="127" spans="2:10" x14ac:dyDescent="0.25">
      <c r="B127" s="41"/>
      <c r="C127" s="56"/>
      <c r="D127" s="56"/>
      <c r="E127" s="56"/>
    </row>
    <row r="128" spans="2:10" x14ac:dyDescent="0.25">
      <c r="B128" s="21"/>
      <c r="C128" s="56"/>
      <c r="D128" s="56"/>
      <c r="E128" s="56"/>
      <c r="J128" s="69"/>
    </row>
    <row r="129" spans="2:10" ht="27.6" x14ac:dyDescent="0.25">
      <c r="B129" s="34" t="s">
        <v>57</v>
      </c>
      <c r="C129" s="18" t="s">
        <v>19</v>
      </c>
      <c r="D129" s="18" t="s">
        <v>20</v>
      </c>
      <c r="E129" s="18" t="s">
        <v>21</v>
      </c>
      <c r="F129" s="68" t="s">
        <v>43</v>
      </c>
      <c r="H129" s="18" t="s">
        <v>42</v>
      </c>
    </row>
    <row r="130" spans="2:10" ht="14.4" x14ac:dyDescent="0.3">
      <c r="B130" s="16" t="s">
        <v>27</v>
      </c>
      <c r="C130" s="72" t="e">
        <f>C121*(1-$B$127)</f>
        <v>#DIV/0!</v>
      </c>
      <c r="D130" s="72" t="e">
        <f>D121*(1-$B$127)</f>
        <v>#DIV/0!</v>
      </c>
      <c r="E130" s="72" t="e">
        <f>E121*(1-$B$127)</f>
        <v>#DIV/0!</v>
      </c>
      <c r="F130" s="72" t="e">
        <f>F121*(1-$B$127)</f>
        <v>#DIV/0!</v>
      </c>
      <c r="H130" s="38"/>
      <c r="I130" s="31"/>
      <c r="J130" s="69"/>
    </row>
    <row r="131" spans="2:10" x14ac:dyDescent="0.25">
      <c r="B131" s="16" t="s">
        <v>28</v>
      </c>
      <c r="C131" s="74" t="e">
        <f>C119*C130</f>
        <v>#DIV/0!</v>
      </c>
      <c r="D131" s="74" t="e">
        <f>D119*D130</f>
        <v>#DIV/0!</v>
      </c>
      <c r="E131" s="74" t="e">
        <f>E119*E130</f>
        <v>#DIV/0!</v>
      </c>
      <c r="F131" s="74" t="e">
        <f>F119*F130</f>
        <v>#DIV/0!</v>
      </c>
    </row>
    <row r="132" spans="2:10" x14ac:dyDescent="0.25">
      <c r="B132" s="16" t="s">
        <v>32</v>
      </c>
      <c r="C132" s="74" t="e">
        <f>C131/(365*0.99)</f>
        <v>#DIV/0!</v>
      </c>
      <c r="D132" s="74" t="e">
        <f>D131/(365*0.99)</f>
        <v>#DIV/0!</v>
      </c>
      <c r="E132" s="74" t="e">
        <f>E131/(365*0.99)</f>
        <v>#DIV/0!</v>
      </c>
      <c r="F132" s="74" t="e">
        <f>F131/(365*0.99)</f>
        <v>#DIV/0!</v>
      </c>
    </row>
    <row r="133" spans="2:10" x14ac:dyDescent="0.25">
      <c r="C133" s="9"/>
      <c r="D133" s="9"/>
      <c r="E133" s="9"/>
    </row>
    <row r="134" spans="2:10" ht="27.6" x14ac:dyDescent="0.25">
      <c r="B134" s="59" t="s">
        <v>29</v>
      </c>
      <c r="C134" s="18" t="s">
        <v>19</v>
      </c>
      <c r="D134" s="18" t="s">
        <v>20</v>
      </c>
      <c r="E134" s="18" t="s">
        <v>21</v>
      </c>
      <c r="F134" s="68" t="s">
        <v>43</v>
      </c>
      <c r="G134" s="16" t="s">
        <v>37</v>
      </c>
    </row>
    <row r="135" spans="2:10" x14ac:dyDescent="0.25">
      <c r="B135" s="16" t="s">
        <v>30</v>
      </c>
      <c r="C135" s="72" t="e">
        <f>C121-C130</f>
        <v>#DIV/0!</v>
      </c>
      <c r="D135" s="72" t="e">
        <f>D121-D130</f>
        <v>#DIV/0!</v>
      </c>
      <c r="E135" s="72" t="e">
        <f>E121-E130</f>
        <v>#DIV/0!</v>
      </c>
      <c r="F135" s="72" t="e">
        <f>F121-F130</f>
        <v>#DIV/0!</v>
      </c>
      <c r="G135" s="76" t="e">
        <f>SUM(C135:F135)</f>
        <v>#DIV/0!</v>
      </c>
    </row>
    <row r="136" spans="2:10" x14ac:dyDescent="0.25">
      <c r="B136" s="16" t="s">
        <v>34</v>
      </c>
      <c r="C136" s="74" t="e">
        <f>C119*C135</f>
        <v>#DIV/0!</v>
      </c>
      <c r="D136" s="74" t="e">
        <f>D119*D135</f>
        <v>#DIV/0!</v>
      </c>
      <c r="E136" s="74" t="e">
        <f>E119*E135</f>
        <v>#DIV/0!</v>
      </c>
      <c r="F136" s="74" t="e">
        <f>F119*F135</f>
        <v>#DIV/0!</v>
      </c>
      <c r="G136" s="77" t="e">
        <f>SUM(C136:F136)</f>
        <v>#DIV/0!</v>
      </c>
      <c r="H136" s="62" t="s">
        <v>40</v>
      </c>
    </row>
    <row r="137" spans="2:10" x14ac:dyDescent="0.25">
      <c r="B137" s="16" t="s">
        <v>33</v>
      </c>
      <c r="C137" s="74" t="e">
        <f>C136/(365*0.99)</f>
        <v>#DIV/0!</v>
      </c>
      <c r="D137" s="74" t="e">
        <f>D136/(365*0.99)</f>
        <v>#DIV/0!</v>
      </c>
      <c r="E137" s="74" t="e">
        <f>E136/(365*0.99)</f>
        <v>#DIV/0!</v>
      </c>
      <c r="F137" s="74" t="e">
        <f>F136/(365*0.99)</f>
        <v>#DIV/0!</v>
      </c>
      <c r="G137" s="77" t="e">
        <f>SUM(C137:F137)</f>
        <v>#DIV/0!</v>
      </c>
      <c r="H137" s="78" t="e">
        <f>G137/$H$130</f>
        <v>#DIV/0!</v>
      </c>
    </row>
    <row r="139" spans="2:10" x14ac:dyDescent="0.25">
      <c r="G139" s="47"/>
    </row>
    <row r="140" spans="2:10" ht="14.4" x14ac:dyDescent="0.3">
      <c r="B140" s="55" t="s">
        <v>52</v>
      </c>
    </row>
    <row r="142" spans="2:10" ht="14.4" x14ac:dyDescent="0.3">
      <c r="B142" s="4" t="s">
        <v>46</v>
      </c>
    </row>
  </sheetData>
  <sheetProtection formatCells="0" formatColumns="0" formatRows="0" insertColumns="0" insertRows="0"/>
  <phoneticPr fontId="12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&amp;LAnlage [Grundlagen zur Förderung von Teilzeitbeschäftigung in WfbM] (Anlage 2 Kalkulationstool Teilzeitbeschäftigung)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35E1-4220-4003-8336-77AEF3050BE8}">
  <dimension ref="A1:C14"/>
  <sheetViews>
    <sheetView workbookViewId="0">
      <selection activeCell="E8" sqref="E8"/>
    </sheetView>
  </sheetViews>
  <sheetFormatPr baseColWidth="10" defaultRowHeight="13.8" x14ac:dyDescent="0.25"/>
  <cols>
    <col min="1" max="1" width="22.19921875" bestFit="1" customWidth="1"/>
    <col min="2" max="2" width="13.69921875" bestFit="1" customWidth="1"/>
  </cols>
  <sheetData>
    <row r="1" spans="1:3" ht="18" x14ac:dyDescent="0.35">
      <c r="A1" s="89" t="s">
        <v>91</v>
      </c>
      <c r="B1" s="90"/>
      <c r="C1" s="90"/>
    </row>
    <row r="3" spans="1:3" ht="14.4" x14ac:dyDescent="0.3">
      <c r="A3" s="83" t="s">
        <v>92</v>
      </c>
      <c r="B3" s="38">
        <v>0</v>
      </c>
    </row>
    <row r="5" spans="1:3" ht="14.4" x14ac:dyDescent="0.3">
      <c r="A5" s="84" t="s">
        <v>93</v>
      </c>
      <c r="B5" s="84" t="s">
        <v>94</v>
      </c>
      <c r="C5" s="84" t="s">
        <v>95</v>
      </c>
    </row>
    <row r="6" spans="1:3" x14ac:dyDescent="0.25">
      <c r="A6" s="85" t="s">
        <v>96</v>
      </c>
      <c r="B6" s="86">
        <v>7.9000000000000001E-2</v>
      </c>
      <c r="C6" s="87">
        <f>(100%-B6)*$B$3</f>
        <v>0</v>
      </c>
    </row>
    <row r="7" spans="1:3" x14ac:dyDescent="0.25">
      <c r="A7" s="85" t="s">
        <v>97</v>
      </c>
      <c r="B7" s="86">
        <v>0.1012</v>
      </c>
      <c r="C7" s="87">
        <f t="shared" ref="C7:C14" si="0">(100%-B7)*$B$3</f>
        <v>0</v>
      </c>
    </row>
    <row r="8" spans="1:3" x14ac:dyDescent="0.25">
      <c r="A8" s="85" t="s">
        <v>98</v>
      </c>
      <c r="B8" s="86">
        <v>0.1235</v>
      </c>
      <c r="C8" s="87">
        <f t="shared" si="0"/>
        <v>0</v>
      </c>
    </row>
    <row r="9" spans="1:3" x14ac:dyDescent="0.25">
      <c r="A9" s="85" t="s">
        <v>99</v>
      </c>
      <c r="B9" s="86">
        <v>0.1457</v>
      </c>
      <c r="C9" s="87">
        <f t="shared" si="0"/>
        <v>0</v>
      </c>
    </row>
    <row r="10" spans="1:3" x14ac:dyDescent="0.25">
      <c r="A10" s="85" t="s">
        <v>100</v>
      </c>
      <c r="B10" s="86">
        <v>0.16789999999999999</v>
      </c>
      <c r="C10" s="87">
        <f t="shared" si="0"/>
        <v>0</v>
      </c>
    </row>
    <row r="11" spans="1:3" x14ac:dyDescent="0.25">
      <c r="A11" s="85" t="s">
        <v>101</v>
      </c>
      <c r="B11" s="86">
        <v>0.19020000000000001</v>
      </c>
      <c r="C11" s="87">
        <f t="shared" si="0"/>
        <v>0</v>
      </c>
    </row>
    <row r="12" spans="1:3" x14ac:dyDescent="0.25">
      <c r="A12" s="85" t="s">
        <v>102</v>
      </c>
      <c r="B12" s="86">
        <v>0.21240000000000001</v>
      </c>
      <c r="C12" s="87">
        <f t="shared" si="0"/>
        <v>0</v>
      </c>
    </row>
    <row r="13" spans="1:3" x14ac:dyDescent="0.25">
      <c r="A13" s="85" t="s">
        <v>103</v>
      </c>
      <c r="B13" s="86">
        <v>0.23469999999999999</v>
      </c>
      <c r="C13" s="87">
        <f t="shared" si="0"/>
        <v>0</v>
      </c>
    </row>
    <row r="14" spans="1:3" x14ac:dyDescent="0.25">
      <c r="A14" s="88">
        <v>0.43</v>
      </c>
      <c r="B14" s="86">
        <v>0.24360000000000001</v>
      </c>
      <c r="C14" s="87">
        <f t="shared" si="0"/>
        <v>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1DEC-D4B1-48C5-94C0-77034BFE3776}">
  <dimension ref="B1:N142"/>
  <sheetViews>
    <sheetView workbookViewId="0">
      <selection activeCell="E8" sqref="E8"/>
    </sheetView>
  </sheetViews>
  <sheetFormatPr baseColWidth="10" defaultColWidth="11" defaultRowHeight="13.8" x14ac:dyDescent="0.25"/>
  <cols>
    <col min="1" max="1" width="1.69921875" style="5" customWidth="1"/>
    <col min="2" max="2" width="73" style="5" bestFit="1" customWidth="1"/>
    <col min="3" max="3" width="16.09765625" style="5" bestFit="1" customWidth="1"/>
    <col min="4" max="4" width="23.8984375" style="5" bestFit="1" customWidth="1"/>
    <col min="5" max="5" width="25.19921875" style="5" customWidth="1"/>
    <col min="6" max="6" width="14.8984375" style="5" customWidth="1"/>
    <col min="7" max="9" width="25.59765625" style="5" bestFit="1" customWidth="1"/>
    <col min="10" max="10" width="14.8984375" style="5" bestFit="1" customWidth="1"/>
    <col min="11" max="11" width="11.3984375" style="5" bestFit="1" customWidth="1"/>
    <col min="12" max="12" width="20.59765625" style="5" customWidth="1"/>
    <col min="13" max="13" width="30.69921875" style="5" bestFit="1" customWidth="1"/>
    <col min="14" max="14" width="48.3984375" style="5" bestFit="1" customWidth="1"/>
    <col min="15" max="16384" width="11" style="5"/>
  </cols>
  <sheetData>
    <row r="1" spans="2:14" ht="14.4" x14ac:dyDescent="0.3">
      <c r="B1" s="4" t="s">
        <v>104</v>
      </c>
      <c r="E1" s="6"/>
      <c r="F1" s="1" t="s">
        <v>38</v>
      </c>
      <c r="G1" s="1"/>
      <c r="H1" s="1"/>
      <c r="I1" s="1"/>
    </row>
    <row r="2" spans="2:14" ht="14.4" x14ac:dyDescent="0.3">
      <c r="B2" s="4" t="s">
        <v>51</v>
      </c>
      <c r="E2" s="6"/>
      <c r="F2" s="2" t="s">
        <v>39</v>
      </c>
      <c r="G2" s="2"/>
      <c r="H2" s="2"/>
      <c r="I2" s="2"/>
    </row>
    <row r="3" spans="2:14" x14ac:dyDescent="0.25">
      <c r="E3" s="7"/>
      <c r="G3" s="3"/>
      <c r="H3" s="3"/>
      <c r="I3" s="3"/>
    </row>
    <row r="4" spans="2:14" s="9" customFormat="1" x14ac:dyDescent="0.25">
      <c r="B4" s="8" t="s">
        <v>14</v>
      </c>
      <c r="E4" s="10"/>
      <c r="J4" s="5"/>
      <c r="K4" s="5"/>
      <c r="L4" s="5"/>
    </row>
    <row r="5" spans="2:14" ht="14.4" x14ac:dyDescent="0.3">
      <c r="B5" s="4" t="s">
        <v>22</v>
      </c>
      <c r="E5" s="7"/>
    </row>
    <row r="6" spans="2:14" x14ac:dyDescent="0.25">
      <c r="B6" s="11" t="s">
        <v>68</v>
      </c>
      <c r="C6" s="12"/>
      <c r="D6" s="12"/>
      <c r="E6" s="7"/>
      <c r="J6" s="13"/>
      <c r="K6" s="14"/>
      <c r="M6" s="15"/>
      <c r="N6" s="15"/>
    </row>
    <row r="7" spans="2:14" ht="14.4" x14ac:dyDescent="0.3">
      <c r="B7" s="16" t="s">
        <v>11</v>
      </c>
      <c r="C7" s="17">
        <v>120</v>
      </c>
      <c r="D7" s="70">
        <v>1</v>
      </c>
      <c r="E7" s="31" t="s">
        <v>41</v>
      </c>
      <c r="J7" s="13"/>
      <c r="K7" s="14"/>
      <c r="M7" s="15"/>
      <c r="N7" s="15"/>
    </row>
    <row r="8" spans="2:14" x14ac:dyDescent="0.25">
      <c r="B8" s="16" t="s">
        <v>12</v>
      </c>
      <c r="C8" s="17">
        <v>54</v>
      </c>
      <c r="D8" s="70">
        <f>C8/C7</f>
        <v>0.45</v>
      </c>
      <c r="E8" s="7"/>
      <c r="J8" s="13"/>
      <c r="K8" s="14"/>
      <c r="M8" s="15"/>
      <c r="N8" s="15"/>
    </row>
    <row r="9" spans="2:14" x14ac:dyDescent="0.25">
      <c r="B9" s="18" t="s">
        <v>4</v>
      </c>
      <c r="C9" s="17">
        <v>10</v>
      </c>
      <c r="D9" s="70"/>
      <c r="E9" s="7"/>
    </row>
    <row r="10" spans="2:14" x14ac:dyDescent="0.25">
      <c r="B10" s="19"/>
      <c r="C10" s="20"/>
      <c r="D10" s="21"/>
      <c r="E10" s="7"/>
    </row>
    <row r="11" spans="2:14" ht="14.4" x14ac:dyDescent="0.3">
      <c r="B11" s="4" t="s">
        <v>24</v>
      </c>
      <c r="C11" s="9"/>
      <c r="D11" s="22"/>
      <c r="E11" s="7"/>
    </row>
    <row r="12" spans="2:14" x14ac:dyDescent="0.25">
      <c r="B12" s="23" t="s">
        <v>69</v>
      </c>
      <c r="C12" s="9"/>
      <c r="D12" s="22"/>
      <c r="E12" s="7" t="s">
        <v>105</v>
      </c>
    </row>
    <row r="13" spans="2:14" x14ac:dyDescent="0.25">
      <c r="B13" s="18" t="s">
        <v>5</v>
      </c>
      <c r="C13" s="17">
        <v>3</v>
      </c>
      <c r="D13" s="70"/>
      <c r="E13" s="82"/>
      <c r="F13" s="7"/>
    </row>
    <row r="14" spans="2:14" x14ac:dyDescent="0.25">
      <c r="B14" s="18" t="s">
        <v>6</v>
      </c>
      <c r="C14" s="17">
        <v>36</v>
      </c>
      <c r="D14" s="70">
        <v>1</v>
      </c>
    </row>
    <row r="15" spans="2:14" x14ac:dyDescent="0.25">
      <c r="B15" s="18" t="s">
        <v>2</v>
      </c>
      <c r="C15" s="17">
        <v>16</v>
      </c>
      <c r="D15" s="70">
        <f>C15/C14</f>
        <v>0.44444444444444442</v>
      </c>
    </row>
    <row r="16" spans="2:14" x14ac:dyDescent="0.25">
      <c r="B16" s="16" t="s">
        <v>0</v>
      </c>
      <c r="C16" s="17">
        <v>8</v>
      </c>
      <c r="D16" s="70">
        <f>C16/C14</f>
        <v>0.22222222222222221</v>
      </c>
    </row>
    <row r="17" spans="2:8" ht="14.4" x14ac:dyDescent="0.3">
      <c r="B17" s="24"/>
      <c r="C17" s="9"/>
      <c r="D17" s="22"/>
      <c r="F17" s="25"/>
      <c r="G17" s="9"/>
      <c r="H17" s="9"/>
    </row>
    <row r="18" spans="2:8" x14ac:dyDescent="0.25">
      <c r="B18" s="23" t="s">
        <v>70</v>
      </c>
      <c r="C18" s="9"/>
      <c r="D18" s="22"/>
      <c r="F18" s="25"/>
      <c r="G18" s="9"/>
      <c r="H18" s="9"/>
    </row>
    <row r="19" spans="2:8" x14ac:dyDescent="0.25">
      <c r="B19" s="18" t="s">
        <v>7</v>
      </c>
      <c r="C19" s="17">
        <v>3</v>
      </c>
      <c r="D19" s="70"/>
      <c r="E19" s="7"/>
      <c r="F19" s="25"/>
      <c r="G19" s="9"/>
      <c r="H19" s="9"/>
    </row>
    <row r="20" spans="2:8" x14ac:dyDescent="0.25">
      <c r="B20" s="18" t="s">
        <v>8</v>
      </c>
      <c r="C20" s="17">
        <v>36</v>
      </c>
      <c r="D20" s="70">
        <v>1</v>
      </c>
      <c r="F20" s="25"/>
      <c r="G20" s="9"/>
      <c r="H20" s="9"/>
    </row>
    <row r="21" spans="2:8" x14ac:dyDescent="0.25">
      <c r="B21" s="18" t="s">
        <v>2</v>
      </c>
      <c r="C21" s="17">
        <v>14</v>
      </c>
      <c r="D21" s="70">
        <f>C21/C20</f>
        <v>0.3888888888888889</v>
      </c>
      <c r="F21" s="25"/>
      <c r="G21" s="9"/>
      <c r="H21" s="9"/>
    </row>
    <row r="22" spans="2:8" x14ac:dyDescent="0.25">
      <c r="B22" s="16" t="s">
        <v>0</v>
      </c>
      <c r="C22" s="17">
        <v>7</v>
      </c>
      <c r="D22" s="70">
        <f>C22/C20</f>
        <v>0.19444444444444445</v>
      </c>
    </row>
    <row r="23" spans="2:8" x14ac:dyDescent="0.25">
      <c r="B23" s="25"/>
      <c r="C23" s="9"/>
      <c r="D23" s="26"/>
    </row>
    <row r="24" spans="2:8" x14ac:dyDescent="0.25">
      <c r="B24" s="23" t="s">
        <v>71</v>
      </c>
      <c r="C24" s="9"/>
      <c r="D24" s="26"/>
    </row>
    <row r="25" spans="2:8" x14ac:dyDescent="0.25">
      <c r="B25" s="18" t="s">
        <v>9</v>
      </c>
      <c r="C25" s="17">
        <v>4</v>
      </c>
      <c r="D25" s="70"/>
      <c r="E25" s="7"/>
    </row>
    <row r="26" spans="2:8" x14ac:dyDescent="0.25">
      <c r="B26" s="18" t="s">
        <v>10</v>
      </c>
      <c r="C26" s="17">
        <v>48</v>
      </c>
      <c r="D26" s="70">
        <v>1</v>
      </c>
    </row>
    <row r="27" spans="2:8" x14ac:dyDescent="0.25">
      <c r="B27" s="18" t="s">
        <v>2</v>
      </c>
      <c r="C27" s="17">
        <v>24</v>
      </c>
      <c r="D27" s="70">
        <f>C27/C26</f>
        <v>0.5</v>
      </c>
    </row>
    <row r="28" spans="2:8" x14ac:dyDescent="0.25">
      <c r="B28" s="16" t="s">
        <v>0</v>
      </c>
      <c r="C28" s="17">
        <v>12</v>
      </c>
      <c r="D28" s="70">
        <f>C28/C26</f>
        <v>0.25</v>
      </c>
    </row>
    <row r="29" spans="2:8" x14ac:dyDescent="0.25">
      <c r="B29" s="25"/>
      <c r="C29" s="9"/>
      <c r="D29" s="26"/>
    </row>
    <row r="30" spans="2:8" x14ac:dyDescent="0.25">
      <c r="B30" s="23" t="s">
        <v>72</v>
      </c>
      <c r="C30" s="9"/>
      <c r="D30" s="26"/>
    </row>
    <row r="31" spans="2:8" x14ac:dyDescent="0.25">
      <c r="B31" s="18" t="s">
        <v>59</v>
      </c>
      <c r="C31" s="17"/>
      <c r="D31" s="70"/>
      <c r="E31" s="7"/>
    </row>
    <row r="32" spans="2:8" x14ac:dyDescent="0.25">
      <c r="B32" s="18" t="s">
        <v>60</v>
      </c>
      <c r="C32" s="17"/>
      <c r="D32" s="70">
        <v>1</v>
      </c>
    </row>
    <row r="33" spans="2:5" x14ac:dyDescent="0.25">
      <c r="B33" s="18" t="s">
        <v>2</v>
      </c>
      <c r="C33" s="17"/>
      <c r="D33" s="70" t="e">
        <f>C33/C32</f>
        <v>#DIV/0!</v>
      </c>
    </row>
    <row r="34" spans="2:5" x14ac:dyDescent="0.25">
      <c r="B34" s="16" t="s">
        <v>0</v>
      </c>
      <c r="C34" s="17"/>
      <c r="D34" s="70" t="e">
        <f>C34/C32</f>
        <v>#DIV/0!</v>
      </c>
    </row>
    <row r="35" spans="2:5" x14ac:dyDescent="0.25">
      <c r="B35" s="25"/>
      <c r="C35" s="9"/>
      <c r="D35" s="26"/>
    </row>
    <row r="36" spans="2:5" x14ac:dyDescent="0.25">
      <c r="B36" s="23" t="s">
        <v>73</v>
      </c>
      <c r="C36" s="9"/>
      <c r="D36" s="26"/>
    </row>
    <row r="37" spans="2:5" x14ac:dyDescent="0.25">
      <c r="B37" s="18" t="s">
        <v>61</v>
      </c>
      <c r="C37" s="17"/>
      <c r="D37" s="70"/>
      <c r="E37" s="7"/>
    </row>
    <row r="38" spans="2:5" x14ac:dyDescent="0.25">
      <c r="B38" s="18" t="s">
        <v>62</v>
      </c>
      <c r="C38" s="17"/>
      <c r="D38" s="70">
        <v>1</v>
      </c>
    </row>
    <row r="39" spans="2:5" x14ac:dyDescent="0.25">
      <c r="B39" s="18" t="s">
        <v>2</v>
      </c>
      <c r="C39" s="17"/>
      <c r="D39" s="70" t="e">
        <f>C39/C38</f>
        <v>#DIV/0!</v>
      </c>
    </row>
    <row r="40" spans="2:5" x14ac:dyDescent="0.25">
      <c r="B40" s="16" t="s">
        <v>0</v>
      </c>
      <c r="C40" s="81"/>
      <c r="D40" s="70" t="e">
        <f>C40/C38</f>
        <v>#DIV/0!</v>
      </c>
    </row>
    <row r="41" spans="2:5" x14ac:dyDescent="0.25">
      <c r="B41" s="25"/>
      <c r="C41" s="9"/>
      <c r="D41" s="26"/>
    </row>
    <row r="42" spans="2:5" x14ac:dyDescent="0.25">
      <c r="B42" s="23" t="s">
        <v>74</v>
      </c>
      <c r="C42" s="9"/>
      <c r="D42" s="26"/>
    </row>
    <row r="43" spans="2:5" x14ac:dyDescent="0.25">
      <c r="B43" s="18" t="s">
        <v>63</v>
      </c>
      <c r="C43" s="17"/>
      <c r="D43" s="70"/>
    </row>
    <row r="44" spans="2:5" x14ac:dyDescent="0.25">
      <c r="B44" s="18" t="s">
        <v>64</v>
      </c>
      <c r="C44" s="17"/>
      <c r="D44" s="70">
        <v>1</v>
      </c>
    </row>
    <row r="45" spans="2:5" x14ac:dyDescent="0.25">
      <c r="B45" s="18" t="s">
        <v>2</v>
      </c>
      <c r="C45" s="17"/>
      <c r="D45" s="70" t="e">
        <f>C45/C44</f>
        <v>#DIV/0!</v>
      </c>
    </row>
    <row r="46" spans="2:5" x14ac:dyDescent="0.25">
      <c r="B46" s="16" t="s">
        <v>0</v>
      </c>
      <c r="C46" s="81"/>
      <c r="D46" s="70" t="e">
        <f>C46/C44</f>
        <v>#DIV/0!</v>
      </c>
    </row>
    <row r="47" spans="2:5" x14ac:dyDescent="0.25">
      <c r="B47" s="25"/>
      <c r="C47" s="9"/>
      <c r="D47" s="26"/>
    </row>
    <row r="48" spans="2:5" x14ac:dyDescent="0.25">
      <c r="B48" s="23" t="s">
        <v>75</v>
      </c>
      <c r="C48" s="9"/>
      <c r="D48" s="26"/>
    </row>
    <row r="49" spans="2:4" x14ac:dyDescent="0.25">
      <c r="B49" s="18" t="s">
        <v>77</v>
      </c>
      <c r="C49" s="17"/>
      <c r="D49" s="70"/>
    </row>
    <row r="50" spans="2:4" x14ac:dyDescent="0.25">
      <c r="B50" s="18" t="s">
        <v>78</v>
      </c>
      <c r="C50" s="17"/>
      <c r="D50" s="70">
        <v>1</v>
      </c>
    </row>
    <row r="51" spans="2:4" x14ac:dyDescent="0.25">
      <c r="B51" s="18" t="s">
        <v>2</v>
      </c>
      <c r="C51" s="17"/>
      <c r="D51" s="70" t="e">
        <f>C51/C50</f>
        <v>#DIV/0!</v>
      </c>
    </row>
    <row r="52" spans="2:4" x14ac:dyDescent="0.25">
      <c r="B52" s="16" t="s">
        <v>0</v>
      </c>
      <c r="C52" s="81"/>
      <c r="D52" s="70" t="e">
        <f>C52/C50</f>
        <v>#DIV/0!</v>
      </c>
    </row>
    <row r="53" spans="2:4" x14ac:dyDescent="0.25">
      <c r="B53" s="25"/>
      <c r="C53" s="9"/>
      <c r="D53" s="26"/>
    </row>
    <row r="54" spans="2:4" x14ac:dyDescent="0.25">
      <c r="B54" s="23" t="s">
        <v>76</v>
      </c>
      <c r="C54" s="9"/>
      <c r="D54" s="26"/>
    </row>
    <row r="55" spans="2:4" x14ac:dyDescent="0.25">
      <c r="B55" s="18" t="s">
        <v>79</v>
      </c>
      <c r="C55" s="17"/>
      <c r="D55" s="70"/>
    </row>
    <row r="56" spans="2:4" x14ac:dyDescent="0.25">
      <c r="B56" s="18" t="s">
        <v>80</v>
      </c>
      <c r="C56" s="81"/>
      <c r="D56" s="70">
        <v>1</v>
      </c>
    </row>
    <row r="57" spans="2:4" x14ac:dyDescent="0.25">
      <c r="B57" s="18" t="s">
        <v>2</v>
      </c>
      <c r="C57" s="17"/>
      <c r="D57" s="70" t="e">
        <f>C57/C56</f>
        <v>#DIV/0!</v>
      </c>
    </row>
    <row r="58" spans="2:4" x14ac:dyDescent="0.25">
      <c r="B58" s="16" t="s">
        <v>0</v>
      </c>
      <c r="C58" s="81"/>
      <c r="D58" s="70" t="e">
        <f>C58/C56</f>
        <v>#DIV/0!</v>
      </c>
    </row>
    <row r="59" spans="2:4" x14ac:dyDescent="0.25">
      <c r="B59" s="25"/>
      <c r="C59" s="9"/>
      <c r="D59" s="26"/>
    </row>
    <row r="60" spans="2:4" x14ac:dyDescent="0.25">
      <c r="B60" s="23" t="s">
        <v>81</v>
      </c>
      <c r="C60" s="9"/>
      <c r="D60" s="26"/>
    </row>
    <row r="61" spans="2:4" x14ac:dyDescent="0.25">
      <c r="B61" s="18" t="s">
        <v>82</v>
      </c>
      <c r="C61" s="17"/>
      <c r="D61" s="70"/>
    </row>
    <row r="62" spans="2:4" x14ac:dyDescent="0.25">
      <c r="B62" s="18" t="s">
        <v>83</v>
      </c>
      <c r="C62" s="81"/>
      <c r="D62" s="70">
        <v>1</v>
      </c>
    </row>
    <row r="63" spans="2:4" x14ac:dyDescent="0.25">
      <c r="B63" s="18" t="s">
        <v>2</v>
      </c>
      <c r="C63" s="17"/>
      <c r="D63" s="70" t="e">
        <f>C63/C62</f>
        <v>#DIV/0!</v>
      </c>
    </row>
    <row r="64" spans="2:4" x14ac:dyDescent="0.25">
      <c r="B64" s="16" t="s">
        <v>0</v>
      </c>
      <c r="C64" s="81"/>
      <c r="D64" s="70" t="e">
        <f>C64/C62</f>
        <v>#DIV/0!</v>
      </c>
    </row>
    <row r="65" spans="2:6" x14ac:dyDescent="0.25">
      <c r="B65" s="25"/>
      <c r="C65" s="9"/>
      <c r="D65" s="26"/>
    </row>
    <row r="66" spans="2:6" x14ac:dyDescent="0.25">
      <c r="B66" s="23" t="s">
        <v>84</v>
      </c>
      <c r="C66" s="9"/>
      <c r="D66" s="26"/>
    </row>
    <row r="67" spans="2:6" x14ac:dyDescent="0.25">
      <c r="B67" s="18" t="s">
        <v>85</v>
      </c>
      <c r="C67" s="17"/>
      <c r="D67" s="70"/>
      <c r="E67" s="7"/>
    </row>
    <row r="68" spans="2:6" x14ac:dyDescent="0.25">
      <c r="B68" s="18" t="s">
        <v>86</v>
      </c>
      <c r="C68" s="81"/>
      <c r="D68" s="70">
        <v>1</v>
      </c>
    </row>
    <row r="69" spans="2:6" x14ac:dyDescent="0.25">
      <c r="B69" s="18" t="s">
        <v>2</v>
      </c>
      <c r="C69" s="17"/>
      <c r="D69" s="70" t="e">
        <f>C69/C68</f>
        <v>#DIV/0!</v>
      </c>
    </row>
    <row r="70" spans="2:6" x14ac:dyDescent="0.25">
      <c r="B70" s="16" t="s">
        <v>0</v>
      </c>
      <c r="C70" s="81"/>
      <c r="D70" s="70" t="e">
        <f>C70/C68</f>
        <v>#DIV/0!</v>
      </c>
    </row>
    <row r="71" spans="2:6" x14ac:dyDescent="0.25">
      <c r="B71" s="25"/>
      <c r="C71" s="9"/>
      <c r="D71" s="9"/>
    </row>
    <row r="72" spans="2:6" ht="14.4" x14ac:dyDescent="0.3">
      <c r="B72" s="24" t="s">
        <v>15</v>
      </c>
      <c r="C72" s="24"/>
      <c r="D72" s="24" t="s">
        <v>23</v>
      </c>
    </row>
    <row r="73" spans="2:6" x14ac:dyDescent="0.25">
      <c r="B73" s="16" t="s">
        <v>16</v>
      </c>
      <c r="C73" s="17">
        <f>C16</f>
        <v>8</v>
      </c>
      <c r="D73" s="71" t="str">
        <f>IF(C73&lt;$G$85,"0", C73)</f>
        <v>0</v>
      </c>
    </row>
    <row r="74" spans="2:6" x14ac:dyDescent="0.25">
      <c r="B74" s="16" t="s">
        <v>17</v>
      </c>
      <c r="C74" s="17">
        <f>C22</f>
        <v>7</v>
      </c>
      <c r="D74" s="71" t="str">
        <f t="shared" ref="D74:D82" si="0">IF(C74&lt;$G$85,"0", C74)</f>
        <v>0</v>
      </c>
    </row>
    <row r="75" spans="2:6" x14ac:dyDescent="0.25">
      <c r="B75" s="16" t="s">
        <v>18</v>
      </c>
      <c r="C75" s="17">
        <f>C28</f>
        <v>12</v>
      </c>
      <c r="D75" s="71">
        <f t="shared" si="0"/>
        <v>12</v>
      </c>
    </row>
    <row r="76" spans="2:6" x14ac:dyDescent="0.25">
      <c r="B76" s="16" t="s">
        <v>65</v>
      </c>
      <c r="C76" s="17">
        <f>C34</f>
        <v>0</v>
      </c>
      <c r="D76" s="71" t="str">
        <f t="shared" si="0"/>
        <v>0</v>
      </c>
      <c r="F76" s="27"/>
    </row>
    <row r="77" spans="2:6" x14ac:dyDescent="0.25">
      <c r="B77" s="16" t="s">
        <v>66</v>
      </c>
      <c r="C77" s="17">
        <f>C40</f>
        <v>0</v>
      </c>
      <c r="D77" s="71" t="str">
        <f t="shared" si="0"/>
        <v>0</v>
      </c>
    </row>
    <row r="78" spans="2:6" x14ac:dyDescent="0.25">
      <c r="B78" s="16" t="s">
        <v>67</v>
      </c>
      <c r="C78" s="17">
        <f>C46</f>
        <v>0</v>
      </c>
      <c r="D78" s="71" t="str">
        <f t="shared" si="0"/>
        <v>0</v>
      </c>
    </row>
    <row r="79" spans="2:6" x14ac:dyDescent="0.25">
      <c r="B79" s="16" t="s">
        <v>87</v>
      </c>
      <c r="C79" s="17">
        <f>C52</f>
        <v>0</v>
      </c>
      <c r="D79" s="71" t="str">
        <f t="shared" si="0"/>
        <v>0</v>
      </c>
    </row>
    <row r="80" spans="2:6" x14ac:dyDescent="0.25">
      <c r="B80" s="16" t="s">
        <v>88</v>
      </c>
      <c r="C80" s="17">
        <f>C58</f>
        <v>0</v>
      </c>
      <c r="D80" s="71" t="str">
        <f t="shared" si="0"/>
        <v>0</v>
      </c>
    </row>
    <row r="81" spans="2:14" x14ac:dyDescent="0.25">
      <c r="B81" s="16" t="s">
        <v>89</v>
      </c>
      <c r="C81" s="17">
        <f>C64</f>
        <v>0</v>
      </c>
      <c r="D81" s="71" t="str">
        <f t="shared" si="0"/>
        <v>0</v>
      </c>
    </row>
    <row r="82" spans="2:14" x14ac:dyDescent="0.25">
      <c r="B82" s="16" t="s">
        <v>90</v>
      </c>
      <c r="C82" s="17">
        <f>C70</f>
        <v>0</v>
      </c>
      <c r="D82" s="71" t="str">
        <f t="shared" si="0"/>
        <v>0</v>
      </c>
    </row>
    <row r="83" spans="2:14" s="9" customFormat="1" x14ac:dyDescent="0.25">
      <c r="B83" s="25"/>
      <c r="C83" s="8"/>
    </row>
    <row r="84" spans="2:14" ht="14.4" x14ac:dyDescent="0.3">
      <c r="B84" s="25"/>
      <c r="C84" s="9"/>
      <c r="D84" s="28" t="s">
        <v>13</v>
      </c>
      <c r="G84" s="30" t="s">
        <v>48</v>
      </c>
    </row>
    <row r="85" spans="2:14" x14ac:dyDescent="0.25">
      <c r="B85" s="16" t="s">
        <v>56</v>
      </c>
      <c r="C85" s="71" t="str">
        <f>IF(OR(C73&gt;=G85,C74&gt;=G85,C75&gt;=G85,C76&gt;=G85,C77&gt;=G85,C78&gt;=G85,C79&gt;=G85,C80&gt;=G85,C81&gt;=G85,C82&gt;=G85),"ja","nein")</f>
        <v>ja</v>
      </c>
      <c r="D85" s="29"/>
      <c r="G85" s="17">
        <v>12</v>
      </c>
    </row>
    <row r="86" spans="2:14" ht="14.4" x14ac:dyDescent="0.3">
      <c r="E86" s="31"/>
    </row>
    <row r="87" spans="2:14" x14ac:dyDescent="0.25">
      <c r="B87" s="8" t="s">
        <v>55</v>
      </c>
      <c r="C87" s="10"/>
      <c r="D87" s="9"/>
      <c r="E87" s="9"/>
      <c r="I87" s="32"/>
      <c r="J87" s="33"/>
      <c r="K87" s="12"/>
      <c r="L87" s="12"/>
      <c r="M87" s="12"/>
      <c r="N87" s="12"/>
    </row>
    <row r="88" spans="2:14" x14ac:dyDescent="0.25">
      <c r="B88" s="8"/>
      <c r="C88" s="10"/>
      <c r="D88" s="9"/>
      <c r="E88" s="9"/>
      <c r="I88" s="32"/>
      <c r="J88" s="33"/>
      <c r="K88" s="12"/>
      <c r="L88" s="12"/>
      <c r="M88" s="12"/>
      <c r="N88" s="12"/>
    </row>
    <row r="89" spans="2:14" x14ac:dyDescent="0.25">
      <c r="B89" s="34" t="s">
        <v>31</v>
      </c>
      <c r="C89" s="18" t="s">
        <v>19</v>
      </c>
      <c r="D89" s="18" t="s">
        <v>20</v>
      </c>
      <c r="E89" s="35" t="s">
        <v>35</v>
      </c>
      <c r="F89" s="36"/>
      <c r="G89" s="18" t="s">
        <v>53</v>
      </c>
      <c r="I89" s="32"/>
      <c r="J89" s="19"/>
      <c r="K89" s="19"/>
      <c r="L89" s="19"/>
      <c r="M89" s="37"/>
      <c r="N89" s="19"/>
    </row>
    <row r="90" spans="2:14" x14ac:dyDescent="0.25">
      <c r="B90" s="16" t="s">
        <v>26</v>
      </c>
      <c r="C90" s="38">
        <v>65000</v>
      </c>
      <c r="D90" s="38">
        <v>42000</v>
      </c>
      <c r="E90" s="39">
        <v>55000</v>
      </c>
      <c r="F90" s="40"/>
      <c r="G90" s="79">
        <v>0.14199999999999999</v>
      </c>
      <c r="I90" s="42"/>
      <c r="J90" s="43"/>
      <c r="K90" s="43"/>
      <c r="L90" s="43"/>
      <c r="M90" s="43"/>
      <c r="N90" s="21"/>
    </row>
    <row r="91" spans="2:14" x14ac:dyDescent="0.25">
      <c r="B91" s="16" t="s">
        <v>25</v>
      </c>
      <c r="C91" s="44">
        <v>12</v>
      </c>
      <c r="D91" s="44">
        <v>240</v>
      </c>
      <c r="E91" s="45">
        <v>80</v>
      </c>
      <c r="F91" s="46"/>
      <c r="G91" s="47"/>
      <c r="I91" s="42"/>
      <c r="J91" s="48"/>
      <c r="K91" s="48"/>
      <c r="L91" s="48"/>
      <c r="M91" s="48"/>
      <c r="N91" s="49"/>
    </row>
    <row r="92" spans="2:14" x14ac:dyDescent="0.25">
      <c r="B92" s="16" t="s">
        <v>27</v>
      </c>
      <c r="C92" s="72">
        <f>1/C91*(1-$G$90)</f>
        <v>7.1499999999999994E-2</v>
      </c>
      <c r="D92" s="72">
        <f>1/D91*(1-$G$90)</f>
        <v>3.5750000000000001E-3</v>
      </c>
      <c r="E92" s="72">
        <f>1/E91*(1-$G$90)</f>
        <v>1.0725E-2</v>
      </c>
      <c r="F92" s="50"/>
      <c r="G92" s="42"/>
      <c r="I92" s="42"/>
      <c r="J92" s="51"/>
      <c r="K92" s="51"/>
      <c r="L92" s="51"/>
      <c r="M92" s="51"/>
      <c r="N92" s="12"/>
    </row>
    <row r="93" spans="2:14" x14ac:dyDescent="0.25">
      <c r="B93" s="16" t="s">
        <v>28</v>
      </c>
      <c r="C93" s="73">
        <f>C90*C92</f>
        <v>4647.5</v>
      </c>
      <c r="D93" s="74">
        <f>D90*D92</f>
        <v>150.15</v>
      </c>
      <c r="E93" s="75">
        <f>E90*E92</f>
        <v>589.875</v>
      </c>
      <c r="F93" s="52"/>
      <c r="G93" s="21"/>
      <c r="I93" s="42"/>
      <c r="J93" s="53"/>
      <c r="K93" s="54"/>
      <c r="L93" s="54"/>
      <c r="M93" s="53"/>
      <c r="N93" s="12"/>
    </row>
    <row r="94" spans="2:14" x14ac:dyDescent="0.25">
      <c r="B94" s="16" t="s">
        <v>32</v>
      </c>
      <c r="C94" s="80">
        <f>C93/(365*0.99)</f>
        <v>12.861491628614916</v>
      </c>
      <c r="D94" s="80">
        <f>D93/(365*0.99)</f>
        <v>0.41552511415525112</v>
      </c>
      <c r="E94" s="80">
        <f>E93/(365*0.99)</f>
        <v>1.6324200913242009</v>
      </c>
      <c r="F94" s="52"/>
      <c r="G94" s="7"/>
      <c r="I94" s="42"/>
      <c r="J94" s="53"/>
      <c r="K94" s="54"/>
      <c r="L94" s="54"/>
      <c r="M94" s="53"/>
      <c r="N94" s="12"/>
    </row>
    <row r="95" spans="2:14" ht="14.4" x14ac:dyDescent="0.3">
      <c r="B95" s="55" t="s">
        <v>50</v>
      </c>
      <c r="C95" s="56"/>
      <c r="D95" s="56"/>
      <c r="E95" s="56"/>
      <c r="G95" s="7"/>
      <c r="I95" s="55"/>
      <c r="J95" s="19"/>
      <c r="K95" s="19"/>
      <c r="L95" s="19"/>
      <c r="M95" s="12"/>
      <c r="N95" s="12"/>
    </row>
    <row r="96" spans="2:14" x14ac:dyDescent="0.25">
      <c r="B96" s="42"/>
      <c r="C96" s="56"/>
      <c r="D96" s="56"/>
      <c r="E96" s="56"/>
      <c r="I96" s="42"/>
      <c r="J96" s="19"/>
      <c r="K96" s="19"/>
      <c r="L96" s="19"/>
      <c r="M96" s="12"/>
      <c r="N96" s="12"/>
    </row>
    <row r="97" spans="2:14" x14ac:dyDescent="0.25">
      <c r="B97" s="8" t="s">
        <v>54</v>
      </c>
      <c r="C97" s="56"/>
      <c r="D97" s="56"/>
      <c r="E97" s="56"/>
      <c r="I97" s="32"/>
      <c r="J97" s="19"/>
      <c r="K97" s="19"/>
      <c r="L97" s="19"/>
      <c r="M97" s="12"/>
      <c r="N97" s="12"/>
    </row>
    <row r="98" spans="2:14" x14ac:dyDescent="0.25">
      <c r="B98" s="41">
        <v>0.25</v>
      </c>
      <c r="C98" s="56"/>
      <c r="D98" s="56"/>
      <c r="E98" s="56"/>
      <c r="I98" s="21"/>
      <c r="J98" s="19"/>
      <c r="K98" s="19"/>
      <c r="L98" s="19"/>
      <c r="M98" s="12"/>
      <c r="N98" s="12"/>
    </row>
    <row r="99" spans="2:14" x14ac:dyDescent="0.25">
      <c r="B99" s="21"/>
      <c r="C99" s="56"/>
      <c r="D99" s="56"/>
      <c r="E99" s="56"/>
      <c r="I99" s="21"/>
      <c r="J99" s="19"/>
      <c r="K99" s="19"/>
      <c r="L99" s="19"/>
      <c r="M99" s="12"/>
      <c r="N99" s="12"/>
    </row>
    <row r="100" spans="2:14" x14ac:dyDescent="0.25">
      <c r="B100" s="34" t="s">
        <v>57</v>
      </c>
      <c r="C100" s="18" t="s">
        <v>19</v>
      </c>
      <c r="D100" s="18" t="s">
        <v>20</v>
      </c>
      <c r="E100" s="18" t="s">
        <v>21</v>
      </c>
      <c r="G100" s="18" t="s">
        <v>42</v>
      </c>
      <c r="I100" s="32"/>
      <c r="J100" s="19"/>
      <c r="K100" s="19"/>
      <c r="L100" s="19"/>
      <c r="M100" s="12"/>
      <c r="N100" s="19"/>
    </row>
    <row r="101" spans="2:14" ht="14.4" x14ac:dyDescent="0.3">
      <c r="B101" s="16" t="s">
        <v>27</v>
      </c>
      <c r="C101" s="72">
        <f>C92*(1-$B$98)</f>
        <v>5.3624999999999992E-2</v>
      </c>
      <c r="D101" s="72">
        <f>D92*(1-$B$98)</f>
        <v>2.68125E-3</v>
      </c>
      <c r="E101" s="72">
        <f>E92*(1-$B$98)</f>
        <v>8.0437500000000006E-3</v>
      </c>
      <c r="G101" s="38">
        <v>39.05311223263638</v>
      </c>
      <c r="H101" s="31" t="s">
        <v>41</v>
      </c>
      <c r="I101" s="42"/>
      <c r="J101" s="57"/>
      <c r="K101" s="57"/>
      <c r="L101" s="57"/>
      <c r="M101" s="12"/>
      <c r="N101" s="58"/>
    </row>
    <row r="102" spans="2:14" x14ac:dyDescent="0.25">
      <c r="B102" s="16" t="s">
        <v>28</v>
      </c>
      <c r="C102" s="74">
        <f>C90*C101</f>
        <v>3485.6249999999995</v>
      </c>
      <c r="D102" s="74">
        <f>D90*D101</f>
        <v>112.6125</v>
      </c>
      <c r="E102" s="74">
        <f>E90*E101</f>
        <v>442.40625000000006</v>
      </c>
      <c r="G102" s="47"/>
      <c r="I102" s="42"/>
      <c r="J102" s="54"/>
      <c r="K102" s="54"/>
      <c r="L102" s="54"/>
      <c r="M102" s="12"/>
      <c r="N102" s="12"/>
    </row>
    <row r="103" spans="2:14" x14ac:dyDescent="0.25">
      <c r="B103" s="16" t="s">
        <v>32</v>
      </c>
      <c r="C103" s="74">
        <f>C102/(365*0.99)</f>
        <v>9.6461187214611854</v>
      </c>
      <c r="D103" s="74">
        <f>D102/(365*0.99)</f>
        <v>0.31164383561643832</v>
      </c>
      <c r="E103" s="74">
        <f>E102/(365*0.99)</f>
        <v>1.2243150684931507</v>
      </c>
      <c r="I103" s="42"/>
      <c r="J103" s="54"/>
      <c r="K103" s="54"/>
      <c r="L103" s="54"/>
      <c r="M103" s="12"/>
      <c r="N103" s="12"/>
    </row>
    <row r="104" spans="2:14" x14ac:dyDescent="0.25">
      <c r="C104" s="9"/>
      <c r="D104" s="9"/>
      <c r="E104" s="9"/>
      <c r="I104" s="12"/>
      <c r="J104" s="12"/>
      <c r="K104" s="12"/>
      <c r="L104" s="12"/>
      <c r="M104" s="12"/>
      <c r="N104" s="12"/>
    </row>
    <row r="105" spans="2:14" x14ac:dyDescent="0.25">
      <c r="B105" s="59" t="s">
        <v>49</v>
      </c>
      <c r="C105" s="18" t="s">
        <v>19</v>
      </c>
      <c r="D105" s="18" t="s">
        <v>20</v>
      </c>
      <c r="E105" s="18" t="s">
        <v>21</v>
      </c>
      <c r="F105" s="16" t="s">
        <v>37</v>
      </c>
      <c r="I105" s="60"/>
      <c r="J105" s="19"/>
      <c r="K105" s="19"/>
      <c r="L105" s="19"/>
      <c r="M105" s="42"/>
      <c r="N105" s="12"/>
    </row>
    <row r="106" spans="2:14" x14ac:dyDescent="0.25">
      <c r="B106" s="16" t="s">
        <v>30</v>
      </c>
      <c r="C106" s="72">
        <f>C92-C101</f>
        <v>1.7875000000000002E-2</v>
      </c>
      <c r="D106" s="72">
        <f>D92-D101</f>
        <v>8.9375000000000001E-4</v>
      </c>
      <c r="E106" s="72">
        <f>E92-E101</f>
        <v>2.6812499999999996E-3</v>
      </c>
      <c r="F106" s="76">
        <f>SUM(C106:E106)</f>
        <v>2.145E-2</v>
      </c>
      <c r="I106" s="42"/>
      <c r="J106" s="57"/>
      <c r="K106" s="57"/>
      <c r="L106" s="57"/>
      <c r="M106" s="61"/>
      <c r="N106" s="12"/>
    </row>
    <row r="107" spans="2:14" x14ac:dyDescent="0.25">
      <c r="B107" s="16" t="s">
        <v>34</v>
      </c>
      <c r="C107" s="74">
        <f>C90*C106</f>
        <v>1161.8750000000002</v>
      </c>
      <c r="D107" s="74">
        <f>D90*D106</f>
        <v>37.537500000000001</v>
      </c>
      <c r="E107" s="74">
        <f>E90*E106</f>
        <v>147.46874999999997</v>
      </c>
      <c r="F107" s="77">
        <f t="shared" ref="F107:F108" si="1">SUM(C107:E107)</f>
        <v>1346.8812500000001</v>
      </c>
      <c r="G107" s="62" t="s">
        <v>40</v>
      </c>
      <c r="I107" s="42"/>
      <c r="J107" s="54"/>
      <c r="K107" s="54"/>
      <c r="L107" s="54"/>
      <c r="M107" s="63"/>
      <c r="N107" s="19"/>
    </row>
    <row r="108" spans="2:14" x14ac:dyDescent="0.25">
      <c r="B108" s="16" t="s">
        <v>33</v>
      </c>
      <c r="C108" s="74">
        <f>C107/(365*0.99)</f>
        <v>3.2153729071537294</v>
      </c>
      <c r="D108" s="74">
        <f>D107/(365*0.99)</f>
        <v>0.10388127853881278</v>
      </c>
      <c r="E108" s="74">
        <f>E107/(365*0.99)</f>
        <v>0.4081050228310501</v>
      </c>
      <c r="F108" s="77">
        <f t="shared" si="1"/>
        <v>3.727359208523592</v>
      </c>
      <c r="G108" s="78">
        <f>F108/$G$101</f>
        <v>9.5443333333333352E-2</v>
      </c>
      <c r="H108" s="15"/>
      <c r="I108" s="42"/>
      <c r="J108" s="54"/>
      <c r="K108" s="54"/>
      <c r="L108" s="54"/>
      <c r="M108" s="63"/>
      <c r="N108" s="64"/>
    </row>
    <row r="109" spans="2:14" x14ac:dyDescent="0.25">
      <c r="C109" s="26"/>
      <c r="D109" s="26"/>
      <c r="E109" s="26"/>
    </row>
    <row r="110" spans="2:14" x14ac:dyDescent="0.25">
      <c r="B110" s="25"/>
      <c r="C110" s="65"/>
      <c r="D110" s="65"/>
    </row>
    <row r="111" spans="2:14" ht="14.4" x14ac:dyDescent="0.3">
      <c r="B111" s="55" t="s">
        <v>52</v>
      </c>
    </row>
    <row r="113" spans="2:10" ht="14.4" x14ac:dyDescent="0.3">
      <c r="B113" s="4" t="s">
        <v>46</v>
      </c>
    </row>
    <row r="116" spans="2:10" x14ac:dyDescent="0.25">
      <c r="B116" s="66" t="s">
        <v>44</v>
      </c>
      <c r="C116" s="67" t="s">
        <v>47</v>
      </c>
    </row>
    <row r="118" spans="2:10" ht="27.6" x14ac:dyDescent="0.25">
      <c r="B118" s="34" t="s">
        <v>31</v>
      </c>
      <c r="C118" s="68" t="s">
        <v>45</v>
      </c>
      <c r="D118" s="18" t="s">
        <v>20</v>
      </c>
      <c r="E118" s="35" t="s">
        <v>35</v>
      </c>
      <c r="F118" s="68" t="s">
        <v>43</v>
      </c>
      <c r="H118" s="18" t="s">
        <v>53</v>
      </c>
    </row>
    <row r="119" spans="2:10" x14ac:dyDescent="0.25">
      <c r="B119" s="16" t="s">
        <v>26</v>
      </c>
      <c r="C119" s="38">
        <v>65000</v>
      </c>
      <c r="D119" s="38">
        <v>42000</v>
      </c>
      <c r="E119" s="39">
        <v>55000</v>
      </c>
      <c r="F119" s="38">
        <v>65000</v>
      </c>
      <c r="H119" s="79">
        <v>0.14199999999999999</v>
      </c>
    </row>
    <row r="120" spans="2:10" x14ac:dyDescent="0.25">
      <c r="B120" s="16" t="s">
        <v>25</v>
      </c>
      <c r="C120" s="44">
        <v>12</v>
      </c>
      <c r="D120" s="44">
        <v>240</v>
      </c>
      <c r="E120" s="45">
        <v>80</v>
      </c>
      <c r="F120" s="44">
        <v>12</v>
      </c>
    </row>
    <row r="121" spans="2:10" x14ac:dyDescent="0.25">
      <c r="B121" s="16" t="s">
        <v>27</v>
      </c>
      <c r="C121" s="72">
        <f>1/C120*(1-$H$119)</f>
        <v>7.1499999999999994E-2</v>
      </c>
      <c r="D121" s="72">
        <f>1/D120*(1-$H$119)</f>
        <v>3.5750000000000001E-3</v>
      </c>
      <c r="E121" s="72">
        <f>1/E120*(1-$H$119)</f>
        <v>1.0725E-2</v>
      </c>
      <c r="F121" s="72">
        <f>1/F120*(1-$H$119)</f>
        <v>7.1499999999999994E-2</v>
      </c>
      <c r="G121" s="7"/>
    </row>
    <row r="122" spans="2:10" x14ac:dyDescent="0.25">
      <c r="B122" s="16" t="s">
        <v>28</v>
      </c>
      <c r="C122" s="73">
        <f>C119*C121</f>
        <v>4647.5</v>
      </c>
      <c r="D122" s="74">
        <f>D119*D121</f>
        <v>150.15</v>
      </c>
      <c r="E122" s="75">
        <f>E119*E121</f>
        <v>589.875</v>
      </c>
      <c r="F122" s="73">
        <f>F119*F121</f>
        <v>4647.5</v>
      </c>
    </row>
    <row r="123" spans="2:10" x14ac:dyDescent="0.25">
      <c r="B123" s="16" t="s">
        <v>32</v>
      </c>
      <c r="C123" s="73">
        <f>C122/(365*0.99)</f>
        <v>12.861491628614916</v>
      </c>
      <c r="D123" s="73">
        <f>D122/(365*0.99)</f>
        <v>0.41552511415525112</v>
      </c>
      <c r="E123" s="73">
        <f>E122/(365*0.99)</f>
        <v>1.6324200913242009</v>
      </c>
      <c r="F123" s="73">
        <f>F122/(365*0.99)</f>
        <v>12.861491628614916</v>
      </c>
      <c r="G123" s="9"/>
      <c r="I123" s="9"/>
    </row>
    <row r="124" spans="2:10" ht="14.4" x14ac:dyDescent="0.3">
      <c r="B124" s="55" t="s">
        <v>36</v>
      </c>
      <c r="C124" s="56"/>
      <c r="D124" s="56"/>
      <c r="E124" s="56"/>
    </row>
    <row r="125" spans="2:10" x14ac:dyDescent="0.25">
      <c r="B125" s="42"/>
      <c r="C125" s="56"/>
      <c r="D125" s="56"/>
      <c r="E125" s="56"/>
    </row>
    <row r="126" spans="2:10" x14ac:dyDescent="0.25">
      <c r="B126" s="8" t="s">
        <v>58</v>
      </c>
      <c r="C126" s="56"/>
      <c r="D126" s="56"/>
      <c r="E126" s="56"/>
    </row>
    <row r="127" spans="2:10" x14ac:dyDescent="0.25">
      <c r="B127" s="41">
        <v>0.25</v>
      </c>
      <c r="C127" s="56"/>
      <c r="D127" s="56"/>
      <c r="E127" s="56"/>
    </row>
    <row r="128" spans="2:10" x14ac:dyDescent="0.25">
      <c r="B128" s="21"/>
      <c r="C128" s="56"/>
      <c r="D128" s="56"/>
      <c r="E128" s="56"/>
      <c r="J128" s="69"/>
    </row>
    <row r="129" spans="2:10" ht="27.6" x14ac:dyDescent="0.25">
      <c r="B129" s="34" t="s">
        <v>57</v>
      </c>
      <c r="C129" s="18" t="s">
        <v>19</v>
      </c>
      <c r="D129" s="18" t="s">
        <v>20</v>
      </c>
      <c r="E129" s="18" t="s">
        <v>21</v>
      </c>
      <c r="F129" s="68" t="s">
        <v>43</v>
      </c>
      <c r="H129" s="18" t="s">
        <v>42</v>
      </c>
    </row>
    <row r="130" spans="2:10" ht="14.4" x14ac:dyDescent="0.3">
      <c r="B130" s="16" t="s">
        <v>27</v>
      </c>
      <c r="C130" s="72">
        <f>C121*(1-$B$127)</f>
        <v>5.3624999999999992E-2</v>
      </c>
      <c r="D130" s="72">
        <f>D121*(1-$B$127)</f>
        <v>2.68125E-3</v>
      </c>
      <c r="E130" s="72">
        <f>E121*(1-$B$127)</f>
        <v>8.0437500000000006E-3</v>
      </c>
      <c r="F130" s="72">
        <f>F121*(1-$B$127)</f>
        <v>5.3624999999999992E-2</v>
      </c>
      <c r="H130" s="38">
        <v>53.893294881038202</v>
      </c>
      <c r="I130" s="31" t="s">
        <v>41</v>
      </c>
      <c r="J130" s="69"/>
    </row>
    <row r="131" spans="2:10" x14ac:dyDescent="0.25">
      <c r="B131" s="16" t="s">
        <v>28</v>
      </c>
      <c r="C131" s="74">
        <f>C119*C130</f>
        <v>3485.6249999999995</v>
      </c>
      <c r="D131" s="74">
        <f>D119*D130</f>
        <v>112.6125</v>
      </c>
      <c r="E131" s="74">
        <f>E119*E130</f>
        <v>442.40625000000006</v>
      </c>
      <c r="F131" s="74">
        <f>F119*F130</f>
        <v>3485.6249999999995</v>
      </c>
    </row>
    <row r="132" spans="2:10" x14ac:dyDescent="0.25">
      <c r="B132" s="16" t="s">
        <v>32</v>
      </c>
      <c r="C132" s="74">
        <f>C131/(365*0.99)</f>
        <v>9.6461187214611854</v>
      </c>
      <c r="D132" s="74">
        <f>D131/(365*0.99)</f>
        <v>0.31164383561643832</v>
      </c>
      <c r="E132" s="74">
        <f>E131/(365*0.99)</f>
        <v>1.2243150684931507</v>
      </c>
      <c r="F132" s="74">
        <f>F131/(365*0.99)</f>
        <v>9.6461187214611854</v>
      </c>
    </row>
    <row r="133" spans="2:10" x14ac:dyDescent="0.25">
      <c r="C133" s="9"/>
      <c r="D133" s="9"/>
      <c r="E133" s="9"/>
    </row>
    <row r="134" spans="2:10" ht="27.6" x14ac:dyDescent="0.25">
      <c r="B134" s="59" t="s">
        <v>29</v>
      </c>
      <c r="C134" s="18" t="s">
        <v>19</v>
      </c>
      <c r="D134" s="18" t="s">
        <v>20</v>
      </c>
      <c r="E134" s="18" t="s">
        <v>21</v>
      </c>
      <c r="F134" s="68" t="s">
        <v>43</v>
      </c>
      <c r="G134" s="16" t="s">
        <v>37</v>
      </c>
    </row>
    <row r="135" spans="2:10" x14ac:dyDescent="0.25">
      <c r="B135" s="16" t="s">
        <v>30</v>
      </c>
      <c r="C135" s="72">
        <f>C121-C130</f>
        <v>1.7875000000000002E-2</v>
      </c>
      <c r="D135" s="72">
        <f>D121-D130</f>
        <v>8.9375000000000001E-4</v>
      </c>
      <c r="E135" s="72">
        <f>E121-E130</f>
        <v>2.6812499999999996E-3</v>
      </c>
      <c r="F135" s="72">
        <f>F121-F130</f>
        <v>1.7875000000000002E-2</v>
      </c>
      <c r="G135" s="76">
        <f>SUM(C135:F135)</f>
        <v>3.9324999999999999E-2</v>
      </c>
    </row>
    <row r="136" spans="2:10" x14ac:dyDescent="0.25">
      <c r="B136" s="16" t="s">
        <v>34</v>
      </c>
      <c r="C136" s="74">
        <f>C119*C135</f>
        <v>1161.8750000000002</v>
      </c>
      <c r="D136" s="74">
        <f>D119*D135</f>
        <v>37.537500000000001</v>
      </c>
      <c r="E136" s="74">
        <f>E119*E135</f>
        <v>147.46874999999997</v>
      </c>
      <c r="F136" s="74">
        <f>F119*F135</f>
        <v>1161.8750000000002</v>
      </c>
      <c r="G136" s="77">
        <f>SUM(C136:F136)</f>
        <v>2508.7562500000004</v>
      </c>
      <c r="H136" s="62" t="s">
        <v>40</v>
      </c>
    </row>
    <row r="137" spans="2:10" x14ac:dyDescent="0.25">
      <c r="B137" s="16" t="s">
        <v>33</v>
      </c>
      <c r="C137" s="74">
        <f>C136/(365*0.99)</f>
        <v>3.2153729071537294</v>
      </c>
      <c r="D137" s="74">
        <f>D136/(365*0.99)</f>
        <v>0.10388127853881278</v>
      </c>
      <c r="E137" s="74">
        <f>E136/(365*0.99)</f>
        <v>0.4081050228310501</v>
      </c>
      <c r="F137" s="74">
        <f>F136/(365*0.99)</f>
        <v>3.2153729071537294</v>
      </c>
      <c r="G137" s="77">
        <f>SUM(C137:F137)</f>
        <v>6.9427321156773214</v>
      </c>
      <c r="H137" s="78">
        <f>G137/$H$130</f>
        <v>0.12882367149758456</v>
      </c>
    </row>
    <row r="139" spans="2:10" x14ac:dyDescent="0.25">
      <c r="G139" s="47"/>
    </row>
    <row r="140" spans="2:10" ht="14.4" x14ac:dyDescent="0.3">
      <c r="B140" s="55" t="s">
        <v>52</v>
      </c>
    </row>
    <row r="142" spans="2:10" ht="14.4" x14ac:dyDescent="0.3">
      <c r="B142" s="4" t="s">
        <v>46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3330-0335-4253-889D-2BDE5F7D90A6}">
  <dimension ref="A1:C14"/>
  <sheetViews>
    <sheetView workbookViewId="0">
      <selection activeCell="E10" sqref="E10"/>
    </sheetView>
  </sheetViews>
  <sheetFormatPr baseColWidth="10" defaultRowHeight="13.8" x14ac:dyDescent="0.25"/>
  <cols>
    <col min="1" max="1" width="22.19921875" bestFit="1" customWidth="1"/>
    <col min="2" max="2" width="13.69921875" bestFit="1" customWidth="1"/>
  </cols>
  <sheetData>
    <row r="1" spans="1:3" ht="18" x14ac:dyDescent="0.35">
      <c r="A1" s="89" t="s">
        <v>91</v>
      </c>
      <c r="B1" s="90"/>
      <c r="C1" s="90"/>
    </row>
    <row r="3" spans="1:3" ht="14.4" x14ac:dyDescent="0.3">
      <c r="A3" s="83" t="s">
        <v>92</v>
      </c>
      <c r="B3" s="38">
        <v>39.05311223263638</v>
      </c>
    </row>
    <row r="5" spans="1:3" ht="14.4" x14ac:dyDescent="0.3">
      <c r="A5" s="84" t="s">
        <v>93</v>
      </c>
      <c r="B5" s="84" t="s">
        <v>94</v>
      </c>
      <c r="C5" s="84" t="s">
        <v>95</v>
      </c>
    </row>
    <row r="6" spans="1:3" x14ac:dyDescent="0.25">
      <c r="A6" s="85" t="s">
        <v>96</v>
      </c>
      <c r="B6" s="86">
        <v>7.9000000000000001E-2</v>
      </c>
      <c r="C6" s="87">
        <f>(100%-B6)*$B$3</f>
        <v>35.967916366258109</v>
      </c>
    </row>
    <row r="7" spans="1:3" x14ac:dyDescent="0.25">
      <c r="A7" s="85" t="s">
        <v>97</v>
      </c>
      <c r="B7" s="86">
        <v>0.1012</v>
      </c>
      <c r="C7" s="87">
        <f t="shared" ref="C7:C14" si="0">(100%-B7)*$B$3</f>
        <v>35.100937274693578</v>
      </c>
    </row>
    <row r="8" spans="1:3" x14ac:dyDescent="0.25">
      <c r="A8" s="85" t="s">
        <v>98</v>
      </c>
      <c r="B8" s="86">
        <v>0.1235</v>
      </c>
      <c r="C8" s="87">
        <f t="shared" si="0"/>
        <v>34.230052871905791</v>
      </c>
    </row>
    <row r="9" spans="1:3" x14ac:dyDescent="0.25">
      <c r="A9" s="85" t="s">
        <v>99</v>
      </c>
      <c r="B9" s="86">
        <v>0.1457</v>
      </c>
      <c r="C9" s="87">
        <f t="shared" si="0"/>
        <v>33.36307378034126</v>
      </c>
    </row>
    <row r="10" spans="1:3" x14ac:dyDescent="0.25">
      <c r="A10" s="85" t="s">
        <v>100</v>
      </c>
      <c r="B10" s="86">
        <v>0.16789999999999999</v>
      </c>
      <c r="C10" s="87">
        <f t="shared" si="0"/>
        <v>32.496094688776736</v>
      </c>
    </row>
    <row r="11" spans="1:3" x14ac:dyDescent="0.25">
      <c r="A11" s="85" t="s">
        <v>101</v>
      </c>
      <c r="B11" s="86">
        <v>0.19020000000000001</v>
      </c>
      <c r="C11" s="87">
        <f t="shared" si="0"/>
        <v>31.625210285988938</v>
      </c>
    </row>
    <row r="12" spans="1:3" x14ac:dyDescent="0.25">
      <c r="A12" s="85" t="s">
        <v>102</v>
      </c>
      <c r="B12" s="86">
        <v>0.21240000000000001</v>
      </c>
      <c r="C12" s="87">
        <f t="shared" si="0"/>
        <v>30.758231194424411</v>
      </c>
    </row>
    <row r="13" spans="1:3" x14ac:dyDescent="0.25">
      <c r="A13" s="85" t="s">
        <v>103</v>
      </c>
      <c r="B13" s="86">
        <v>0.23469999999999999</v>
      </c>
      <c r="C13" s="87">
        <f t="shared" si="0"/>
        <v>29.88734679163662</v>
      </c>
    </row>
    <row r="14" spans="1:3" x14ac:dyDescent="0.25">
      <c r="A14" s="88">
        <v>0.43</v>
      </c>
      <c r="B14" s="86">
        <v>0.24360000000000001</v>
      </c>
      <c r="C14" s="87">
        <f t="shared" si="0"/>
        <v>29.539774092766155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2075-2D8E-45E3-B7B0-84384C4601E0}">
  <dimension ref="A2:A3"/>
  <sheetViews>
    <sheetView workbookViewId="0">
      <selection activeCell="D35" sqref="D35"/>
    </sheetView>
  </sheetViews>
  <sheetFormatPr baseColWidth="10" defaultRowHeight="13.8" x14ac:dyDescent="0.25"/>
  <sheetData>
    <row r="2" spans="1:1" x14ac:dyDescent="0.25">
      <c r="A2" t="s">
        <v>1</v>
      </c>
    </row>
    <row r="3" spans="1:1" x14ac:dyDescent="0.25">
      <c r="A3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Tool_Kriterien</vt:lpstr>
      <vt:lpstr>Pauschalansatz</vt:lpstr>
      <vt:lpstr>Tool_kriterien_Bsp.</vt:lpstr>
      <vt:lpstr>Pauschalansatz_Bsp.</vt:lpstr>
      <vt:lpstr>Tabelle2</vt:lpstr>
    </vt:vector>
  </TitlesOfParts>
  <Company>Caritas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Orlanski Olga</dc:creator>
  <cp:lastModifiedBy>Ströbl, Ulrike</cp:lastModifiedBy>
  <cp:lastPrinted>2022-04-08T07:54:34Z</cp:lastPrinted>
  <dcterms:created xsi:type="dcterms:W3CDTF">2021-05-19T12:45:35Z</dcterms:created>
  <dcterms:modified xsi:type="dcterms:W3CDTF">2022-04-08T07:54:41Z</dcterms:modified>
</cp:coreProperties>
</file>