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33FFD5C1-5A57-4380-B68A-22114D0D1604}" xr6:coauthVersionLast="46" xr6:coauthVersionMax="46" xr10:uidLastSave="{00000000-0000-0000-0000-000000000000}"/>
  <bookViews>
    <workbookView xWindow="-120" yWindow="-120" windowWidth="29040" windowHeight="15840" xr2:uid="{00000000-000D-0000-FFFF-FFFF00000000}"/>
  </bookViews>
  <sheets>
    <sheet name="Entgelte besondere Wohnform" sheetId="1" r:id="rId1"/>
    <sheet name="Zeitreihe Warmmieten" sheetId="7" r:id="rId2"/>
    <sheet name="Tagesstruktur" sheetId="3" r:id="rId3"/>
    <sheet name="Kinder_Jugendliche" sheetId="4" r:id="rId4"/>
    <sheet name="allgemeine Berechnung_Ambulant" sheetId="6" r:id="rId5"/>
  </sheets>
  <definedNames>
    <definedName name="_xlnm._FilterDatabase" localSheetId="1" hidden="1">'Zeitreihe Warmmieten'!$B$2:$D$101</definedName>
    <definedName name="_xlnm.Print_Area" localSheetId="1">'Zeitreihe Warmmieten'!$B$1:$E$103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1" l="1"/>
  <c r="M20" i="1"/>
  <c r="M52" i="1"/>
  <c r="M51" i="1"/>
  <c r="N39" i="1"/>
  <c r="N38" i="1"/>
  <c r="N35" i="1"/>
  <c r="N29" i="1"/>
  <c r="N28" i="1"/>
  <c r="N22" i="1"/>
  <c r="N40" i="1"/>
  <c r="D40" i="1"/>
  <c r="D29" i="1"/>
  <c r="D38" i="1"/>
  <c r="H12" i="6"/>
  <c r="H8" i="6"/>
  <c r="E12" i="6"/>
  <c r="E8" i="6"/>
  <c r="B12" i="6"/>
  <c r="B8" i="6"/>
  <c r="I13" i="4"/>
  <c r="I11" i="4"/>
  <c r="I12" i="4"/>
  <c r="E13" i="4"/>
  <c r="E12" i="4"/>
  <c r="C13" i="4"/>
  <c r="C12" i="4"/>
  <c r="D12" i="4"/>
  <c r="F12" i="4"/>
  <c r="D13" i="4"/>
  <c r="F13" i="4"/>
  <c r="B12" i="4"/>
  <c r="B13" i="4"/>
  <c r="F14" i="4"/>
  <c r="C14" i="4"/>
  <c r="D14" i="4"/>
  <c r="E14" i="4"/>
  <c r="B14" i="4"/>
  <c r="E12" i="3"/>
  <c r="H12" i="3"/>
  <c r="H9" i="3"/>
  <c r="H17" i="3"/>
  <c r="E17" i="3"/>
  <c r="E16" i="3" s="1"/>
  <c r="E9" i="3"/>
  <c r="B12" i="3"/>
  <c r="B9" i="3"/>
  <c r="B17" i="3"/>
  <c r="C20" i="1"/>
  <c r="D20" i="1" s="1"/>
  <c r="C21" i="1"/>
  <c r="D21" i="1" s="1"/>
  <c r="C22" i="1"/>
  <c r="D22" i="1" s="1"/>
  <c r="C23" i="1"/>
  <c r="D23" i="1" s="1"/>
  <c r="C24" i="1"/>
  <c r="D24" i="1" s="1"/>
  <c r="N24" i="1"/>
  <c r="N23" i="1"/>
  <c r="N21" i="1"/>
  <c r="M24" i="1"/>
  <c r="M23" i="1"/>
  <c r="M22" i="1"/>
  <c r="M21" i="1"/>
  <c r="N36" i="1"/>
  <c r="N33" i="1"/>
  <c r="N31" i="1"/>
  <c r="D31" i="1"/>
  <c r="D33" i="1"/>
  <c r="O20" i="1" l="1"/>
  <c r="H16" i="3"/>
  <c r="B16" i="3"/>
  <c r="D36" i="1" l="1"/>
  <c r="C51" i="1"/>
  <c r="N41" i="1"/>
  <c r="D39" i="1"/>
  <c r="D35" i="1"/>
  <c r="E20" i="1"/>
  <c r="M45" i="1" l="1"/>
  <c r="D28" i="1"/>
  <c r="A15" i="3"/>
  <c r="D15" i="3"/>
  <c r="G15" i="3"/>
  <c r="L49" i="1"/>
  <c r="L48" i="1"/>
  <c r="L47" i="1"/>
  <c r="L46" i="1"/>
  <c r="L45" i="1"/>
  <c r="O24" i="1"/>
  <c r="O23" i="1"/>
  <c r="O22" i="1"/>
  <c r="O21" i="1"/>
  <c r="D41" i="1" l="1"/>
  <c r="M46" i="1" s="1"/>
  <c r="E21" i="1"/>
  <c r="E22" i="1"/>
  <c r="E23" i="1"/>
  <c r="E24" i="1"/>
  <c r="C52" i="1" l="1"/>
  <c r="M49" i="1"/>
  <c r="M48" i="1"/>
  <c r="M47" i="1"/>
  <c r="B46" i="1"/>
  <c r="B47" i="1"/>
  <c r="B48" i="1"/>
  <c r="B49" i="1"/>
  <c r="B45" i="1"/>
  <c r="C47" i="1" l="1"/>
  <c r="C46" i="1"/>
  <c r="C45" i="1"/>
  <c r="C48" i="1"/>
  <c r="C49" i="1"/>
</calcChain>
</file>

<file path=xl/sharedStrings.xml><?xml version="1.0" encoding="utf-8"?>
<sst xmlns="http://schemas.openxmlformats.org/spreadsheetml/2006/main" count="352" uniqueCount="185">
  <si>
    <t>Eingliederungshilfe</t>
  </si>
  <si>
    <t>Stufe 1</t>
  </si>
  <si>
    <t>Stufe 2</t>
  </si>
  <si>
    <t>Stufe 3</t>
  </si>
  <si>
    <t>Stufe 4</t>
  </si>
  <si>
    <t>Stufe 5</t>
  </si>
  <si>
    <t>davon Fachleistung IK</t>
  </si>
  <si>
    <t>davon &gt;125% Grenze</t>
  </si>
  <si>
    <t>KdU Wert 2022</t>
  </si>
  <si>
    <t>Erhöhung/Absenkung</t>
  </si>
  <si>
    <t>Kdu Wert 2022</t>
  </si>
  <si>
    <t>Miete persönliche Wohnfläche</t>
  </si>
  <si>
    <t>Investitionsbetrag Fachleistungen</t>
  </si>
  <si>
    <t>Erhöhung/Absenkung auf 125%</t>
  </si>
  <si>
    <t>davon &gt; 125%</t>
  </si>
  <si>
    <t>davon Investitionsanteil</t>
  </si>
  <si>
    <t>2. Bereinigung zur Anwendung des Erhöhungssatzes</t>
  </si>
  <si>
    <t>Erhöhungssatz</t>
  </si>
  <si>
    <t>KdU Wert 2020</t>
  </si>
  <si>
    <t>Kdu Wert 2020</t>
  </si>
  <si>
    <t xml:space="preserve">bisher </t>
  </si>
  <si>
    <t>neu</t>
  </si>
  <si>
    <t>bisher</t>
  </si>
  <si>
    <t>bereinigte</t>
  </si>
  <si>
    <t>Werte</t>
  </si>
  <si>
    <t>4. Vergütung ab 01.01.2022</t>
  </si>
  <si>
    <t>3. Ermittlung EGH-Wohnaufschlag bei KdU-Wertveränderung zw. 01.01.2020 und 01.01.2022</t>
  </si>
  <si>
    <t>Berechnungssheet</t>
  </si>
  <si>
    <t xml:space="preserve">zur Ermittlung der neuen Werte für die "Eingliederungshilfeleistung" unter Berücksichtigung des pauschalen Erhöhungswert 2022 </t>
  </si>
  <si>
    <t>und der Veränderung der KdU-Angemessenheitswerte zwischen 01.01.2020 und 01.01.2022</t>
  </si>
  <si>
    <t>1. Vergütungsbestandteile aus aktueller Vergütungsvereinbarung</t>
  </si>
  <si>
    <t>Stufenwerte aus aktueller Vereinbarung eintragen</t>
  </si>
  <si>
    <t>KdU-Wert Stand 01.01.2020 eintragen</t>
  </si>
  <si>
    <t>KdU-Wert Stand 01.01.2022 eintragen</t>
  </si>
  <si>
    <t>Im Landkreis Esslingen 2022 Aufteilung anders strukturiert</t>
  </si>
  <si>
    <t>*</t>
  </si>
  <si>
    <t>Landkreis Sigmaringen</t>
  </si>
  <si>
    <t>Landkreis Ravensburg</t>
  </si>
  <si>
    <t>Bodenseekreis</t>
  </si>
  <si>
    <t>alle anderen Gemeinden im Landkreis Biberach</t>
  </si>
  <si>
    <t>B</t>
  </si>
  <si>
    <t>Stadt Biberach und Stadt Laupheim</t>
  </si>
  <si>
    <t>A</t>
  </si>
  <si>
    <t>Landkreis Biberach (nach Regionen)</t>
  </si>
  <si>
    <t>Alb-Donau-Kreis</t>
  </si>
  <si>
    <t>Stadt Ulm</t>
  </si>
  <si>
    <t>Zollernalbkreis</t>
  </si>
  <si>
    <t>Landkreis Tübingen</t>
  </si>
  <si>
    <t>Landkreis Reutlingen</t>
  </si>
  <si>
    <t>Landkreis Waldshut</t>
  </si>
  <si>
    <t>Landkreis Lörrach</t>
  </si>
  <si>
    <t>Landkreis Konstanz</t>
  </si>
  <si>
    <t>Landkreis Tuttlingen</t>
  </si>
  <si>
    <t>Gütenbach, Schonach, Schönwald, St. Georgen, Triberg, Unterkirnach, Vöhrenbach</t>
  </si>
  <si>
    <t>Bad Dürrheim, Blumberg, Bräunlingen, Brigachtal, Dauchingen, Donaueschingen, Furtwangen, Hüfingen, Königsfeld, Mönchweiler, Niedereschach, Tuningen, Villingen-Schwenningen</t>
  </si>
  <si>
    <t>Schwarzwald-Baar-Kreis (nach Regionen)</t>
  </si>
  <si>
    <t>Landkreis Rottweil</t>
  </si>
  <si>
    <t>Ortenaukreis</t>
  </si>
  <si>
    <t>Landkreis Emmendingen</t>
  </si>
  <si>
    <t>Au, Auggen, Badenweiler, Ballrechten-Dottingen, Bötzingen, Bollschweil, Breitnau, Buchenbach, Buggingen, Ebringen, Ehrenkirchen, Eichstetten, Eisenbach (Hochschwarzwald), Eschbach, Feldberg (Schwarzwald), Friedenweiler, Glottertal, Gottenheim, Hartheim, Heitersheim, Heuweiler, Hinterzarten, Horben, Ihringen, Kirchzarten, Lenzkirch, Löffingen, Merdingen, Münstertal (Schwarzwald), Oberried, Pfaffenweiler, Schallstadt, Schluchsee, Sölden, St. Märgen, St. Peter, Stegen, Sulzburg, Vogtsburg im Kaiserstuhl, Wittnau</t>
  </si>
  <si>
    <t>E</t>
  </si>
  <si>
    <t>Titisee-Neustadt</t>
  </si>
  <si>
    <t>D</t>
  </si>
  <si>
    <t>Gundefingen, March, Merzhausen, Umkirch</t>
  </si>
  <si>
    <t>C</t>
  </si>
  <si>
    <t>Breisach am Rhein, Müllheim, Neuenburg am Rhein</t>
  </si>
  <si>
    <t>Bad Krozingen, Staufen im Breisgau</t>
  </si>
  <si>
    <t>Breisgau-Hochschwarzwald (nach Regionen)</t>
  </si>
  <si>
    <t>Stadt Freiburg</t>
  </si>
  <si>
    <t>Landkreis Freudenstadt</t>
  </si>
  <si>
    <t>Enzkreis</t>
  </si>
  <si>
    <t>Althengstett, Gechingen, Nagold, Ostelsheim, Simmozheim</t>
  </si>
  <si>
    <t xml:space="preserve">Bad Liebenzell, Calw, Rohrdorf, Wildberg </t>
  </si>
  <si>
    <t xml:space="preserve">Altensteig, Bad Herrenalb, Bad Teinach-Zavelstein, Bad Wildbad, Dobel, Ebhausen, Egenhausen, Enzklösterle, Haiterbach, Höfen, Neubulach, Neuweiler, Oberreichenbach, Schömberg, Simmersfeld, Unterreichenbach </t>
  </si>
  <si>
    <t>Landkreis Calw (nach Regionen)</t>
  </si>
  <si>
    <t>Stadt Pforzheim</t>
  </si>
  <si>
    <t>Rhein-Neckar-Kreis</t>
  </si>
  <si>
    <t>Neckar-Odenwald-Kreis</t>
  </si>
  <si>
    <t>Stadt Mannheim</t>
  </si>
  <si>
    <t>Stadt Heidelberg</t>
  </si>
  <si>
    <t>Landkreis Rastatt</t>
  </si>
  <si>
    <t>Eggenstein-Leopoldshafen, Ettlingen, Rheinstetten, Waldbronn</t>
  </si>
  <si>
    <t>Bad Schönborn, Bretten, Bruchsal, Graben-Neudorf, Karlsbad, Karlsdorf-Neuthard, Malsch, Pfinztal, Stutensee, Ubstadt-Weiher, Weingarten</t>
  </si>
  <si>
    <t>Dettenheim, Forst, Gondelsheim, Hambrücken, Kraichtal, Kronau, Kürnbach, Linkenheim-Hochstetten, Marxzell, Oberderdingen, Oberhausen-Rheinhausen, Östringen, Philippsburg, Sulzfeld, Waghäusel, Walzbachtal, Zaisenhausen</t>
  </si>
  <si>
    <t>Landkreis Karlsruhe (nach Regionen)</t>
  </si>
  <si>
    <t>Stadt Karlsruhe</t>
  </si>
  <si>
    <t>Stadt Baden-Baden</t>
  </si>
  <si>
    <t>Ostalbkreis</t>
  </si>
  <si>
    <t>Landkreis Heidenheim</t>
  </si>
  <si>
    <t>Ahorn, Assamstadt, Boxberg, Creglingen, Freudenberg, Großrinderfeld, Grünsfeld, Igersheim, Königheim, Külsheim, Lauda‑Königshofen, Niederstetten, Tauberbischofsheim, Weikersheim, Werbach, Wittighausen</t>
  </si>
  <si>
    <t>Wertheim</t>
  </si>
  <si>
    <t>Bad Mergentheim</t>
  </si>
  <si>
    <t>Main-Tauber-Kreis (nach Regionen)</t>
  </si>
  <si>
    <t>Landkreis Schwäbisch Hall</t>
  </si>
  <si>
    <t>Vergleichsraum Öhringen (Öhringen, Pfedelbach, Bretzfeld, Zweiflingen, Neuenstein und Waldenburg)</t>
  </si>
  <si>
    <t>Vergleichsraum Künzelsau (Künzelsau, Ingelfingen, Niedernhall, Weißbach, Forchtenberg, Kupferzell, Schöntal, Krautheim, Dörzbach und Mulfingen)</t>
  </si>
  <si>
    <t>Hohenlohekreis (nach Regionen)</t>
  </si>
  <si>
    <t>Landkreis Heilbronn</t>
  </si>
  <si>
    <t>Stadt Heilbronn</t>
  </si>
  <si>
    <t>Murrhardt, Althütte, Großerlach, Spiegelberg, Sulzbach</t>
  </si>
  <si>
    <t>F</t>
  </si>
  <si>
    <t>Welzheim, Alfdorf, Kaisersbach, Rudersberg</t>
  </si>
  <si>
    <t>Backnang, Allmersbach, Aspach, Auenwald, Burgstetten, Kirchberg, Oppenweiler, Weissach</t>
  </si>
  <si>
    <t>Schorndorf, Plüderhausen, Remshalden, Urbach, Winterbach</t>
  </si>
  <si>
    <t>Winnenden, Schwaikheim, Leutenbach, Berglen</t>
  </si>
  <si>
    <t>Waiblingen, Fellbach, Kernen, Korb, Weinstadt</t>
  </si>
  <si>
    <t>Rems-Murr-Kreis (nach Regionen)</t>
  </si>
  <si>
    <t>Besigheim, Bönnigheim, Erligheim, Freudental, Gemmrigheim, Großbottwar, Hessigheim, Kirchheim a.N., Löchgau, Mundelsheim, Obererstenfeld, Steinheim a. d. Murr, Walheim</t>
  </si>
  <si>
    <t>G</t>
  </si>
  <si>
    <t>Eberdingen, Markgröningen, Oberriexingen, Sachsenheim, Sersheim, Vaihingen a. d. Enz</t>
  </si>
  <si>
    <t>Affalterbach, Benningen a.N., Erdmannhausen, Freiberg a.N., Ingersheim, Marbach a.N., Murr, Pleidelsheim</t>
  </si>
  <si>
    <t>Asperg, Bietigheim-Bissingen, Hemmingen, Möglingen, Schwieberdingen, Tamm</t>
  </si>
  <si>
    <t>Ludwigsburg</t>
  </si>
  <si>
    <t>Ditzingen, Gerlingen, Korntal</t>
  </si>
  <si>
    <t>Kornwestheim, Remseck</t>
  </si>
  <si>
    <t>Landkreis Ludwigsburg (nach Regionen)</t>
  </si>
  <si>
    <t>Landkreis Göppingen</t>
  </si>
  <si>
    <t>-</t>
  </si>
  <si>
    <t>Filderstadt, Leinfelden-Echterdingen</t>
  </si>
  <si>
    <t>2G</t>
  </si>
  <si>
    <t>2F</t>
  </si>
  <si>
    <t>Aichtal, Neckartailfingen, Nürtingen, Oberboihingen, Unterensingen, Wolfschlugen</t>
  </si>
  <si>
    <t>2E</t>
  </si>
  <si>
    <t>Erkenbrechtsweiler, Lenningen, Owen, Neidlingen, Weilheim</t>
  </si>
  <si>
    <t>2D</t>
  </si>
  <si>
    <t>Bissingen, Dettingen, Holzmaden, Kirchheim, Köngen, Notzingen, Ohmden, Wendlingen</t>
  </si>
  <si>
    <t>2C</t>
  </si>
  <si>
    <t>Aichwald, Baltmannsweiler, Hochdorf, Lichtenwald, Reichenbach</t>
  </si>
  <si>
    <t>2B</t>
  </si>
  <si>
    <t>Altbach, Deizisau, Denkendorf, Esslingen, Neuhausen, Ostfildern, Plochingen, Wernau</t>
  </si>
  <si>
    <t>2A</t>
  </si>
  <si>
    <t>Dettingen, Owen, Beuren, Neuffen, Frickenhausen, Kohlberg</t>
  </si>
  <si>
    <t>1I</t>
  </si>
  <si>
    <t>1H</t>
  </si>
  <si>
    <t>Aichtal, Schlaitdorf, Neckartailfingen, Altenriet, Altdorf, Bempflingen, Neckartenzlingen, Großbettlingen</t>
  </si>
  <si>
    <t>1G</t>
  </si>
  <si>
    <t>Ohmden, Holzmaden, Weilheim, Bissingen, Neidlingen, Lenningen, Erkenbrechtsweiler</t>
  </si>
  <si>
    <t>1F</t>
  </si>
  <si>
    <t>Ostfildern, Filderstadt, Leinfelden - Echterdingen</t>
  </si>
  <si>
    <t>1E</t>
  </si>
  <si>
    <t>Aichwald, Baltmannsweiler, Lichtenwald, Altbach, Plochingen, Reichenbach, Hochdorf, Wernau, Wendlingen, Notzingen</t>
  </si>
  <si>
    <t>1D</t>
  </si>
  <si>
    <t>Kirchheim</t>
  </si>
  <si>
    <t>1C</t>
  </si>
  <si>
    <t>Nürtingen</t>
  </si>
  <si>
    <t>1B</t>
  </si>
  <si>
    <t>Esslingen</t>
  </si>
  <si>
    <t>1A</t>
  </si>
  <si>
    <t>Landkreis Esslingen (nach Regionen)*</t>
  </si>
  <si>
    <t>Deckenpfronn, Herrenberg, Nufringen, Bondorf, Gäufelden, Mötzingen, Jettingen</t>
  </si>
  <si>
    <t>Altdorf, Hildrizhausen, Holzgerlingen, Schönaich, Weil im Schönbuch, Steinenbronn, Waldenbuch</t>
  </si>
  <si>
    <t>Ehningen, Gärtringen, Magstadt, Aidlingen, Grafenau</t>
  </si>
  <si>
    <t>Renningen, Rutesheim, Weil der Stadt, Weissach</t>
  </si>
  <si>
    <t>Leonberg</t>
  </si>
  <si>
    <t>Böblingen, Sindelfingen</t>
  </si>
  <si>
    <t>Landkreis Böblingen (nach Regionen)</t>
  </si>
  <si>
    <t>Stadt Stuttgart</t>
  </si>
  <si>
    <t>Kreis</t>
  </si>
  <si>
    <t>Übergangsvereinbarung zur Umsetzung des BTHG in Baden-Württemberg
Angemessene tatsächliche Warmmiete eines Einpersonenhaushaltes</t>
  </si>
  <si>
    <t>Investitionsanteil</t>
  </si>
  <si>
    <t>Eingliederungshilfeleistung inkl. Invest</t>
  </si>
  <si>
    <t>Fortschreibung</t>
  </si>
  <si>
    <t>fortzuschreibender Betrag</t>
  </si>
  <si>
    <t xml:space="preserve"> </t>
  </si>
  <si>
    <t>Leistungsangebot</t>
  </si>
  <si>
    <t xml:space="preserve">Angebot 1: </t>
  </si>
  <si>
    <t>Name</t>
  </si>
  <si>
    <t>Adresse</t>
  </si>
  <si>
    <t xml:space="preserve">Angebot 2: </t>
  </si>
  <si>
    <t>Stufe2</t>
  </si>
  <si>
    <t>IK</t>
  </si>
  <si>
    <t>Grundpauschale</t>
  </si>
  <si>
    <t>Maßnahmenpauschale</t>
  </si>
  <si>
    <t>GP</t>
  </si>
  <si>
    <t>MP</t>
  </si>
  <si>
    <t>allgemeine Erhöhung</t>
  </si>
  <si>
    <t>Wohnen</t>
  </si>
  <si>
    <t>Tagesstruktur</t>
  </si>
  <si>
    <t>Altdorf, Altenriet, Bempflingen, Beuren, Frickenhausen, Großbettlingen, Kohlberg, Neuffen, Neckartenzlingen, Schlaitdorf</t>
  </si>
  <si>
    <t>Deizisau, Denkendorf, Köngen, Oberboihingen, Unterensingen, Neuhausen, Wolfschlugen</t>
  </si>
  <si>
    <t>gelb Zellen sind für die Bearbeitung gesperrt</t>
  </si>
  <si>
    <t>grün Zellen sind auszufüllen/können verändert werden</t>
  </si>
  <si>
    <t>grün Zeile sind auszufüllen/können verändert werden</t>
  </si>
  <si>
    <t>Leistungspauschale / Fachleistungsstunde</t>
  </si>
  <si>
    <t>Leistungspauschale / 
Fachleistungsstunde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</si>
</sst>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quot;€&quot;"/>
    <numFmt numFmtId="165" formatCode="_-* #,##0.00\ [$€-407]_-;\-* #,##0.00\ [$€-407]_-;_-* &quot;-&quot;??\ [$€-407]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8"/>
      <color rgb="FFFF0000"/>
      <name val="Calibri"/>
      <family val="2"/>
      <scheme val="minor"/>
    </font>
    <font>
      <sz val="11"/>
      <color rgb="FFFF0000"/>
      <name val="Calibri"/>
      <family val="2"/>
      <scheme val="minor"/>
    </font>
    <font>
      <sz val="11"/>
      <color theme="1"/>
      <name val="Arial"/>
      <family val="2"/>
    </font>
    <font>
      <b/>
      <sz val="12"/>
      <name val="Arial"/>
      <family val="2"/>
    </font>
    <font>
      <b/>
      <sz val="12"/>
      <color theme="1"/>
      <name val="Arial"/>
      <family val="2"/>
    </font>
    <font>
      <sz val="12"/>
      <name val="Arial"/>
      <family val="2"/>
    </font>
    <font>
      <i/>
      <sz val="12"/>
      <color theme="1"/>
      <name val="Arial"/>
      <family val="2"/>
    </font>
    <font>
      <sz val="12"/>
      <color theme="1"/>
      <name val="Arial"/>
      <family val="2"/>
    </font>
    <font>
      <sz val="11"/>
      <color rgb="FFFFC000"/>
      <name val="Calibri"/>
      <family val="2"/>
      <scheme val="minor"/>
    </font>
    <font>
      <i/>
      <sz val="12"/>
      <name val="Arial"/>
      <family val="2"/>
    </font>
    <font>
      <b/>
      <sz val="13"/>
      <color theme="1"/>
      <name val="Arial"/>
      <family val="2"/>
    </font>
    <font>
      <b/>
      <sz val="14"/>
      <color theme="3"/>
      <name val="Arial"/>
      <family val="2"/>
    </font>
    <font>
      <b/>
      <sz val="14"/>
      <color theme="1"/>
      <name val="Calibri"/>
      <family val="2"/>
      <scheme val="minor"/>
    </font>
    <font>
      <sz val="10"/>
      <name val="Arial"/>
    </font>
    <font>
      <sz val="10"/>
      <name val="Arial"/>
      <family val="2"/>
    </font>
    <font>
      <sz val="11"/>
      <name val="Arial"/>
      <family val="2"/>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2"/>
      <color theme="1"/>
      <name val="Calibri"/>
      <family val="2"/>
      <scheme val="minor"/>
    </font>
    <font>
      <b/>
      <i/>
      <sz val="11"/>
      <color theme="1"/>
      <name val="Calibri"/>
      <family val="2"/>
      <scheme val="minor"/>
    </font>
    <font>
      <sz val="10"/>
      <name val="Calibri"/>
      <family val="2"/>
    </font>
    <font>
      <b/>
      <sz val="10"/>
      <name val="Arial"/>
      <family val="2"/>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xf numFmtId="0" fontId="1" fillId="0" borderId="0"/>
    <xf numFmtId="44" fontId="1" fillId="0" borderId="0" applyFont="0" applyFill="0" applyBorder="0" applyAlignment="0" applyProtection="0"/>
  </cellStyleXfs>
  <cellXfs count="188">
    <xf numFmtId="0" fontId="0" fillId="0" borderId="0" xfId="0"/>
    <xf numFmtId="0" fontId="0" fillId="0" borderId="0" xfId="0" applyBorder="1"/>
    <xf numFmtId="0" fontId="0" fillId="0" borderId="6" xfId="0" applyBorder="1"/>
    <xf numFmtId="0" fontId="0" fillId="0" borderId="8" xfId="0" applyBorder="1"/>
    <xf numFmtId="0" fontId="0" fillId="0" borderId="11" xfId="0" applyBorder="1"/>
    <xf numFmtId="0" fontId="0" fillId="0" borderId="13" xfId="0" applyBorder="1"/>
    <xf numFmtId="0" fontId="0" fillId="0" borderId="15" xfId="0" applyBorder="1"/>
    <xf numFmtId="0" fontId="0" fillId="0" borderId="16" xfId="0" applyBorder="1"/>
    <xf numFmtId="0" fontId="0" fillId="0" borderId="18" xfId="0" applyBorder="1"/>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vertical="center"/>
    </xf>
    <xf numFmtId="9" fontId="0" fillId="0" borderId="0" xfId="2" applyFont="1" applyAlignment="1">
      <alignment vertical="center"/>
    </xf>
    <xf numFmtId="164" fontId="6" fillId="0" borderId="14" xfId="0" applyNumberFormat="1" applyFont="1" applyBorder="1" applyAlignment="1">
      <alignment horizontal="center" vertical="center"/>
    </xf>
    <xf numFmtId="164" fontId="6" fillId="0" borderId="13" xfId="0" applyNumberFormat="1" applyFont="1" applyBorder="1" applyAlignment="1">
      <alignment horizontal="center" vertical="center"/>
    </xf>
    <xf numFmtId="0" fontId="7" fillId="0" borderId="13" xfId="0" applyFont="1" applyBorder="1" applyAlignment="1">
      <alignment horizontal="left" vertical="center" wrapText="1"/>
    </xf>
    <xf numFmtId="0" fontId="7" fillId="0" borderId="18" xfId="0" applyFont="1" applyBorder="1" applyAlignment="1">
      <alignment horizontal="left" vertical="center"/>
    </xf>
    <xf numFmtId="164" fontId="6" fillId="0" borderId="12" xfId="0" applyNumberFormat="1" applyFont="1" applyBorder="1" applyAlignment="1">
      <alignment horizontal="center" vertical="center"/>
    </xf>
    <xf numFmtId="164" fontId="6" fillId="0" borderId="11" xfId="0" applyNumberFormat="1" applyFont="1" applyBorder="1" applyAlignment="1">
      <alignment horizontal="center" vertical="center"/>
    </xf>
    <xf numFmtId="0" fontId="7" fillId="0" borderId="11" xfId="0" applyFont="1" applyBorder="1" applyAlignment="1">
      <alignment horizontal="left" vertical="center" wrapText="1"/>
    </xf>
    <xf numFmtId="0" fontId="7" fillId="0" borderId="23" xfId="0" applyFont="1" applyBorder="1" applyAlignment="1">
      <alignment horizontal="left" vertical="center"/>
    </xf>
    <xf numFmtId="0" fontId="9" fillId="0" borderId="11" xfId="0" applyFont="1" applyBorder="1" applyAlignment="1">
      <alignment horizontal="left" vertical="center" wrapText="1"/>
    </xf>
    <xf numFmtId="0" fontId="9" fillId="0" borderId="23" xfId="0" applyFont="1" applyBorder="1" applyAlignment="1">
      <alignment horizontal="left" vertical="center"/>
    </xf>
    <xf numFmtId="0" fontId="4" fillId="0" borderId="0" xfId="0" applyFont="1" applyAlignment="1">
      <alignment vertical="center"/>
    </xf>
    <xf numFmtId="0" fontId="6" fillId="0" borderId="11" xfId="0" applyFont="1" applyBorder="1" applyAlignment="1">
      <alignment horizontal="left" vertical="center" wrapText="1"/>
    </xf>
    <xf numFmtId="0" fontId="6" fillId="0" borderId="23" xfId="0" applyFont="1" applyBorder="1" applyAlignment="1">
      <alignment horizontal="left" vertical="center"/>
    </xf>
    <xf numFmtId="0" fontId="10" fillId="0" borderId="11" xfId="0" applyFont="1" applyBorder="1" applyAlignment="1">
      <alignment horizontal="left" vertical="center" wrapText="1"/>
    </xf>
    <xf numFmtId="0" fontId="10" fillId="0" borderId="23" xfId="0" applyFont="1" applyBorder="1" applyAlignment="1">
      <alignment horizontal="left" vertical="center"/>
    </xf>
    <xf numFmtId="8" fontId="6" fillId="0" borderId="12" xfId="0" applyNumberFormat="1" applyFont="1" applyBorder="1" applyAlignment="1">
      <alignment horizontal="center" vertical="center"/>
    </xf>
    <xf numFmtId="8" fontId="8" fillId="0" borderId="12" xfId="0" applyNumberFormat="1" applyFont="1" applyBorder="1" applyAlignment="1">
      <alignment horizontal="center" vertical="center"/>
    </xf>
    <xf numFmtId="0" fontId="11" fillId="0" borderId="0" xfId="0" applyFont="1" applyAlignment="1">
      <alignment vertical="center"/>
    </xf>
    <xf numFmtId="0" fontId="0" fillId="0" borderId="0" xfId="0" applyAlignment="1">
      <alignment vertical="center" wrapText="1"/>
    </xf>
    <xf numFmtId="164" fontId="8" fillId="0" borderId="12" xfId="0" applyNumberFormat="1" applyFont="1" applyBorder="1" applyAlignment="1">
      <alignment horizontal="center" vertical="center" wrapText="1"/>
    </xf>
    <xf numFmtId="0" fontId="9" fillId="0" borderId="23" xfId="0" applyFont="1" applyBorder="1" applyAlignment="1">
      <alignment horizontal="left" vertical="center" wrapText="1"/>
    </xf>
    <xf numFmtId="164" fontId="8" fillId="5" borderId="11" xfId="0" applyNumberFormat="1" applyFont="1" applyFill="1" applyBorder="1" applyAlignment="1">
      <alignment horizontal="center" vertical="center"/>
    </xf>
    <xf numFmtId="164" fontId="8" fillId="5" borderId="12" xfId="0" applyNumberFormat="1" applyFont="1" applyFill="1" applyBorder="1" applyAlignment="1">
      <alignment horizontal="center" vertical="center"/>
    </xf>
    <xf numFmtId="8" fontId="0" fillId="0" borderId="0" xfId="0" applyNumberFormat="1" applyAlignment="1">
      <alignment vertical="center"/>
    </xf>
    <xf numFmtId="0" fontId="0" fillId="3" borderId="0" xfId="0" applyFill="1" applyAlignment="1">
      <alignment vertical="center"/>
    </xf>
    <xf numFmtId="0" fontId="2" fillId="0" borderId="0" xfId="0" applyFont="1" applyAlignment="1">
      <alignment vertical="center"/>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27" xfId="0" applyFont="1" applyBorder="1"/>
    <xf numFmtId="0" fontId="0" fillId="0" borderId="28" xfId="0" applyBorder="1"/>
    <xf numFmtId="0" fontId="0" fillId="0" borderId="29" xfId="0" applyBorder="1"/>
    <xf numFmtId="0" fontId="0" fillId="0" borderId="31" xfId="0" applyBorder="1"/>
    <xf numFmtId="0" fontId="0" fillId="0" borderId="30" xfId="0" applyBorder="1"/>
    <xf numFmtId="44" fontId="0" fillId="0" borderId="0" xfId="1" applyFont="1" applyBorder="1"/>
    <xf numFmtId="0" fontId="2" fillId="3" borderId="0" xfId="0" applyFont="1" applyFill="1" applyBorder="1"/>
    <xf numFmtId="0" fontId="2" fillId="3" borderId="30" xfId="0" applyFont="1" applyFill="1" applyBorder="1"/>
    <xf numFmtId="44" fontId="2" fillId="3" borderId="0" xfId="1" applyFont="1" applyFill="1" applyBorder="1"/>
    <xf numFmtId="44" fontId="2" fillId="3" borderId="0" xfId="0" applyNumberFormat="1" applyFont="1" applyFill="1" applyBorder="1"/>
    <xf numFmtId="44" fontId="0" fillId="0" borderId="30" xfId="1" applyFont="1" applyBorder="1"/>
    <xf numFmtId="44" fontId="3" fillId="0" borderId="0" xfId="1" applyFont="1" applyBorder="1" applyAlignment="1">
      <alignment wrapText="1"/>
    </xf>
    <xf numFmtId="44" fontId="0" fillId="0" borderId="0" xfId="0" applyNumberFormat="1" applyBorder="1"/>
    <xf numFmtId="0" fontId="0" fillId="0" borderId="35" xfId="0" applyBorder="1"/>
    <xf numFmtId="0" fontId="0" fillId="0" borderId="23" xfId="0" applyBorder="1"/>
    <xf numFmtId="0" fontId="16" fillId="0" borderId="0" xfId="3"/>
    <xf numFmtId="0" fontId="16" fillId="0" borderId="36" xfId="3" applyBorder="1"/>
    <xf numFmtId="0" fontId="16" fillId="0" borderId="4" xfId="3" applyBorder="1"/>
    <xf numFmtId="0" fontId="16" fillId="0" borderId="23" xfId="3" applyBorder="1"/>
    <xf numFmtId="165" fontId="16" fillId="7" borderId="12" xfId="3" applyNumberFormat="1" applyFill="1" applyBorder="1"/>
    <xf numFmtId="0" fontId="16" fillId="0" borderId="12" xfId="3" applyBorder="1"/>
    <xf numFmtId="0" fontId="2" fillId="8" borderId="0" xfId="0" applyFont="1" applyFill="1" applyBorder="1"/>
    <xf numFmtId="0" fontId="0" fillId="8" borderId="0" xfId="0" applyFill="1" applyBorder="1"/>
    <xf numFmtId="44" fontId="2" fillId="8" borderId="0" xfId="1" applyFont="1" applyFill="1" applyBorder="1"/>
    <xf numFmtId="44" fontId="2" fillId="8" borderId="0" xfId="0" applyNumberFormat="1" applyFont="1" applyFill="1" applyBorder="1"/>
    <xf numFmtId="0" fontId="2" fillId="8" borderId="30" xfId="0" applyFont="1" applyFill="1" applyBorder="1"/>
    <xf numFmtId="164" fontId="0" fillId="7" borderId="12" xfId="0" applyNumberFormat="1" applyFill="1" applyBorder="1" applyAlignment="1">
      <alignment horizontal="right"/>
    </xf>
    <xf numFmtId="164" fontId="0" fillId="7" borderId="14" xfId="0" applyNumberFormat="1" applyFill="1" applyBorder="1" applyAlignment="1">
      <alignment horizontal="right"/>
    </xf>
    <xf numFmtId="164" fontId="0" fillId="7" borderId="17" xfId="0" applyNumberFormat="1" applyFill="1" applyBorder="1" applyAlignment="1">
      <alignment horizontal="right"/>
    </xf>
    <xf numFmtId="0" fontId="0" fillId="0" borderId="0" xfId="0" applyBorder="1" applyAlignment="1">
      <alignment horizontal="center"/>
    </xf>
    <xf numFmtId="0" fontId="2" fillId="3" borderId="0" xfId="0" applyFont="1" applyFill="1" applyBorder="1" applyAlignment="1">
      <alignment horizontal="center"/>
    </xf>
    <xf numFmtId="44" fontId="19" fillId="9" borderId="12" xfId="0" applyNumberFormat="1" applyFont="1" applyFill="1" applyBorder="1" applyAlignment="1" applyProtection="1">
      <alignment horizontal="right"/>
      <protection locked="0"/>
    </xf>
    <xf numFmtId="44" fontId="19" fillId="9" borderId="14" xfId="0" applyNumberFormat="1" applyFont="1" applyFill="1" applyBorder="1" applyAlignment="1" applyProtection="1">
      <alignment horizontal="right"/>
      <protection locked="0"/>
    </xf>
    <xf numFmtId="0" fontId="16" fillId="0" borderId="11" xfId="3" applyBorder="1"/>
    <xf numFmtId="164" fontId="19" fillId="9" borderId="17" xfId="0" applyNumberFormat="1" applyFont="1" applyFill="1" applyBorder="1" applyAlignment="1" applyProtection="1">
      <alignment horizontal="right"/>
      <protection locked="0"/>
    </xf>
    <xf numFmtId="0" fontId="0" fillId="0" borderId="10" xfId="0" applyBorder="1"/>
    <xf numFmtId="44" fontId="0" fillId="7" borderId="14" xfId="0" applyNumberFormat="1" applyFill="1" applyBorder="1" applyAlignment="1">
      <alignment horizontal="right"/>
    </xf>
    <xf numFmtId="0" fontId="0" fillId="0" borderId="32" xfId="0" applyBorder="1"/>
    <xf numFmtId="0" fontId="0" fillId="0" borderId="33" xfId="0" applyBorder="1"/>
    <xf numFmtId="0" fontId="0" fillId="0" borderId="4" xfId="0" applyBorder="1"/>
    <xf numFmtId="0" fontId="0" fillId="0" borderId="36" xfId="0" applyBorder="1"/>
    <xf numFmtId="44" fontId="19" fillId="9" borderId="13" xfId="0" applyNumberFormat="1" applyFont="1" applyFill="1" applyBorder="1" applyAlignment="1" applyProtection="1">
      <alignment horizontal="right"/>
      <protection locked="0"/>
    </xf>
    <xf numFmtId="0" fontId="0" fillId="8" borderId="8" xfId="0" applyFill="1" applyBorder="1" applyAlignment="1">
      <alignment horizontal="center"/>
    </xf>
    <xf numFmtId="0" fontId="0" fillId="8" borderId="9" xfId="0" applyFill="1" applyBorder="1" applyAlignment="1">
      <alignment horizontal="center"/>
    </xf>
    <xf numFmtId="0" fontId="0" fillId="0" borderId="34" xfId="0" applyBorder="1"/>
    <xf numFmtId="0" fontId="0" fillId="0" borderId="30" xfId="0" applyBorder="1" applyAlignment="1">
      <alignment horizontal="left"/>
    </xf>
    <xf numFmtId="0" fontId="0" fillId="0" borderId="0" xfId="0" applyBorder="1" applyAlignment="1">
      <alignment horizontal="left"/>
    </xf>
    <xf numFmtId="164" fontId="20" fillId="9" borderId="28" xfId="0" applyNumberFormat="1" applyFont="1" applyFill="1" applyBorder="1" applyAlignment="1" applyProtection="1">
      <alignment horizontal="left"/>
      <protection locked="0"/>
    </xf>
    <xf numFmtId="164" fontId="19" fillId="9" borderId="0" xfId="0" applyNumberFormat="1" applyFont="1" applyFill="1" applyBorder="1" applyAlignment="1" applyProtection="1">
      <alignment horizontal="left"/>
      <protection locked="0"/>
    </xf>
    <xf numFmtId="164" fontId="0" fillId="7" borderId="11" xfId="0" applyNumberFormat="1" applyFill="1" applyBorder="1" applyAlignment="1">
      <alignment horizontal="right"/>
    </xf>
    <xf numFmtId="10" fontId="23" fillId="7" borderId="37" xfId="2" applyNumberFormat="1" applyFont="1" applyFill="1" applyBorder="1" applyAlignment="1">
      <alignment horizontal="center"/>
    </xf>
    <xf numFmtId="164" fontId="0" fillId="7" borderId="16" xfId="0" applyNumberFormat="1" applyFill="1" applyBorder="1" applyAlignment="1">
      <alignment horizontal="right"/>
    </xf>
    <xf numFmtId="164" fontId="0" fillId="7" borderId="13" xfId="0" applyNumberFormat="1" applyFill="1" applyBorder="1" applyAlignment="1">
      <alignment horizontal="right"/>
    </xf>
    <xf numFmtId="9" fontId="0" fillId="7" borderId="0" xfId="2" applyFont="1" applyFill="1" applyBorder="1" applyAlignment="1">
      <alignment horizontal="right"/>
    </xf>
    <xf numFmtId="164" fontId="19" fillId="9" borderId="38" xfId="0" applyNumberFormat="1" applyFont="1" applyFill="1" applyBorder="1" applyAlignment="1" applyProtection="1">
      <alignment horizontal="right"/>
      <protection locked="0"/>
    </xf>
    <xf numFmtId="164" fontId="2" fillId="7" borderId="14" xfId="0" applyNumberFormat="1" applyFont="1" applyFill="1" applyBorder="1" applyAlignment="1">
      <alignment horizontal="right"/>
    </xf>
    <xf numFmtId="44" fontId="0" fillId="0" borderId="40" xfId="1" applyFont="1" applyBorder="1"/>
    <xf numFmtId="164" fontId="19" fillId="9" borderId="39" xfId="0" applyNumberFormat="1" applyFont="1" applyFill="1" applyBorder="1" applyAlignment="1" applyProtection="1">
      <alignment horizontal="right"/>
      <protection locked="0"/>
    </xf>
    <xf numFmtId="44" fontId="19" fillId="9" borderId="39" xfId="0" applyNumberFormat="1" applyFont="1" applyFill="1" applyBorder="1" applyAlignment="1" applyProtection="1">
      <alignment horizontal="right"/>
      <protection locked="0"/>
    </xf>
    <xf numFmtId="164" fontId="19" fillId="9" borderId="31" xfId="0" applyNumberFormat="1" applyFont="1" applyFill="1" applyBorder="1" applyAlignment="1" applyProtection="1">
      <alignment horizontal="left"/>
      <protection locked="0"/>
    </xf>
    <xf numFmtId="165" fontId="25" fillId="7" borderId="12" xfId="3" applyNumberFormat="1" applyFont="1" applyFill="1" applyBorder="1" applyAlignment="1">
      <alignment horizontal="left"/>
    </xf>
    <xf numFmtId="10" fontId="26" fillId="7" borderId="12" xfId="2" applyNumberFormat="1" applyFont="1" applyFill="1" applyBorder="1"/>
    <xf numFmtId="165" fontId="16" fillId="7" borderId="14" xfId="3" applyNumberFormat="1" applyFill="1" applyBorder="1"/>
    <xf numFmtId="44" fontId="19" fillId="9" borderId="41" xfId="0" applyNumberFormat="1" applyFont="1" applyFill="1" applyBorder="1" applyAlignment="1" applyProtection="1">
      <alignment horizontal="right"/>
      <protection locked="0"/>
    </xf>
    <xf numFmtId="10" fontId="26" fillId="7" borderId="42" xfId="2" applyNumberFormat="1" applyFont="1" applyFill="1" applyBorder="1"/>
    <xf numFmtId="165" fontId="26" fillId="7" borderId="43" xfId="3" applyNumberFormat="1" applyFont="1" applyFill="1" applyBorder="1" applyAlignment="1">
      <alignment horizontal="left" wrapText="1"/>
    </xf>
    <xf numFmtId="165" fontId="26" fillId="7" borderId="14" xfId="3" applyNumberFormat="1" applyFont="1" applyFill="1" applyBorder="1"/>
    <xf numFmtId="0" fontId="16" fillId="0" borderId="17" xfId="3" applyBorder="1"/>
    <xf numFmtId="164" fontId="19" fillId="9" borderId="12" xfId="0" applyNumberFormat="1" applyFont="1" applyFill="1" applyBorder="1" applyAlignment="1" applyProtection="1">
      <alignment horizontal="right"/>
      <protection locked="0"/>
    </xf>
    <xf numFmtId="44" fontId="0" fillId="0" borderId="4" xfId="1" applyFont="1" applyBorder="1"/>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12" fillId="3" borderId="23" xfId="0" applyFont="1" applyFill="1" applyBorder="1" applyAlignment="1">
      <alignment horizontal="left" vertical="center"/>
    </xf>
    <xf numFmtId="0" fontId="12" fillId="3" borderId="11" xfId="0" applyFont="1" applyFill="1" applyBorder="1" applyAlignment="1">
      <alignment vertical="center" wrapText="1"/>
    </xf>
    <xf numFmtId="164" fontId="8" fillId="3" borderId="11" xfId="0" applyNumberFormat="1" applyFont="1" applyFill="1" applyBorder="1" applyAlignment="1">
      <alignment horizontal="center" vertical="center"/>
    </xf>
    <xf numFmtId="164" fontId="8" fillId="3" borderId="12" xfId="0" applyNumberFormat="1" applyFont="1" applyFill="1" applyBorder="1" applyAlignment="1">
      <alignment horizontal="center" vertical="center"/>
    </xf>
    <xf numFmtId="0" fontId="12" fillId="3" borderId="11" xfId="0" applyFont="1" applyFill="1" applyBorder="1" applyAlignment="1">
      <alignment horizontal="left" vertical="center" wrapText="1"/>
    </xf>
    <xf numFmtId="0" fontId="0" fillId="2" borderId="4" xfId="0" applyFill="1" applyBorder="1" applyAlignment="1">
      <alignment horizontal="center" vertical="center"/>
    </xf>
    <xf numFmtId="0" fontId="0" fillId="4" borderId="4" xfId="0" applyFill="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0" fillId="2" borderId="32" xfId="0" applyFill="1" applyBorder="1" applyAlignment="1">
      <alignment horizontal="center" vertical="center"/>
    </xf>
    <xf numFmtId="0" fontId="0" fillId="2" borderId="30" xfId="0" applyFill="1" applyBorder="1" applyAlignment="1">
      <alignment horizontal="center" vertical="center"/>
    </xf>
    <xf numFmtId="0" fontId="0" fillId="4" borderId="30" xfId="0" applyFill="1" applyBorder="1" applyAlignment="1">
      <alignment horizontal="center" vertical="center"/>
    </xf>
    <xf numFmtId="0" fontId="0" fillId="4" borderId="33" xfId="0" applyFill="1" applyBorder="1" applyAlignment="1">
      <alignment horizontal="center" vertical="center"/>
    </xf>
    <xf numFmtId="0" fontId="0" fillId="0" borderId="4" xfId="0" applyFont="1" applyBorder="1" applyAlignment="1">
      <alignment horizontal="left"/>
    </xf>
    <xf numFmtId="0" fontId="0" fillId="0" borderId="0" xfId="0" applyFont="1" applyBorder="1" applyAlignment="1">
      <alignment horizontal="left"/>
    </xf>
    <xf numFmtId="0" fontId="0" fillId="2" borderId="33" xfId="0" applyFill="1" applyBorder="1" applyAlignment="1">
      <alignment horizontal="center" vertical="center"/>
    </xf>
    <xf numFmtId="0" fontId="0" fillId="0" borderId="30" xfId="0"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4" xfId="0" applyBorder="1" applyAlignment="1">
      <alignment horizontal="left"/>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0" borderId="32" xfId="0" applyBorder="1" applyAlignment="1">
      <alignment horizontal="left"/>
    </xf>
    <xf numFmtId="0" fontId="0" fillId="0" borderId="30" xfId="0" applyFont="1" applyBorder="1" applyAlignment="1">
      <alignment horizontal="left"/>
    </xf>
    <xf numFmtId="0" fontId="2" fillId="0" borderId="33" xfId="0" applyFont="1" applyBorder="1" applyAlignment="1">
      <alignment horizontal="left"/>
    </xf>
    <xf numFmtId="0" fontId="18" fillId="9" borderId="22" xfId="0" applyFont="1" applyFill="1" applyBorder="1"/>
    <xf numFmtId="0" fontId="18" fillId="9" borderId="34" xfId="0" applyFont="1" applyFill="1" applyBorder="1"/>
    <xf numFmtId="0" fontId="0" fillId="0" borderId="34" xfId="0" applyBorder="1"/>
    <xf numFmtId="0" fontId="18" fillId="7" borderId="30" xfId="0" applyFont="1" applyFill="1" applyBorder="1" applyAlignment="1"/>
    <xf numFmtId="0" fontId="18" fillId="7" borderId="0" xfId="0" applyFont="1" applyFill="1" applyBorder="1" applyAlignment="1"/>
    <xf numFmtId="0" fontId="0" fillId="0" borderId="0" xfId="0" applyBorder="1" applyAlignment="1"/>
    <xf numFmtId="0" fontId="2" fillId="8" borderId="30" xfId="0" applyFont="1" applyFill="1" applyBorder="1" applyAlignment="1">
      <alignment horizontal="left"/>
    </xf>
    <xf numFmtId="0" fontId="2" fillId="8" borderId="0" xfId="0" applyFont="1" applyFill="1" applyBorder="1" applyAlignment="1">
      <alignment horizontal="left"/>
    </xf>
    <xf numFmtId="0" fontId="0" fillId="4" borderId="32"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xf>
    <xf numFmtId="164" fontId="8" fillId="0" borderId="11" xfId="0" applyNumberFormat="1" applyFont="1" applyBorder="1" applyAlignment="1">
      <alignment horizontal="center" vertical="center"/>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4" xfId="0" applyFont="1" applyBorder="1" applyAlignment="1">
      <alignment horizontal="left"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1" xfId="0" applyFont="1" applyBorder="1" applyAlignment="1">
      <alignment horizontal="center" vertical="center"/>
    </xf>
    <xf numFmtId="164" fontId="8" fillId="0" borderId="20" xfId="0" applyNumberFormat="1" applyFont="1" applyBorder="1" applyAlignment="1">
      <alignment horizontal="center" vertical="center"/>
    </xf>
    <xf numFmtId="164" fontId="8" fillId="0" borderId="26" xfId="0" applyNumberFormat="1" applyFont="1" applyBorder="1" applyAlignment="1">
      <alignment horizontal="center" vertical="center"/>
    </xf>
    <xf numFmtId="164" fontId="8" fillId="0" borderId="21" xfId="0" applyNumberFormat="1" applyFont="1" applyBorder="1" applyAlignment="1">
      <alignment horizontal="center" vertical="center"/>
    </xf>
    <xf numFmtId="8" fontId="8" fillId="0" borderId="11" xfId="0" applyNumberFormat="1" applyFont="1" applyBorder="1" applyAlignment="1">
      <alignment horizontal="center" vertical="center"/>
    </xf>
    <xf numFmtId="0" fontId="6" fillId="0" borderId="19"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164" fontId="8" fillId="0" borderId="12" xfId="0" applyNumberFormat="1" applyFont="1" applyBorder="1" applyAlignment="1">
      <alignment horizontal="center" vertical="center"/>
    </xf>
    <xf numFmtId="0" fontId="16" fillId="0" borderId="15" xfId="3" applyBorder="1" applyAlignment="1">
      <alignment horizontal="center"/>
    </xf>
    <xf numFmtId="0" fontId="16" fillId="0" borderId="17" xfId="3" applyBorder="1" applyAlignment="1">
      <alignment horizontal="center"/>
    </xf>
    <xf numFmtId="0" fontId="16" fillId="0" borderId="23" xfId="3" applyBorder="1" applyAlignment="1">
      <alignment wrapText="1"/>
    </xf>
    <xf numFmtId="0" fontId="16" fillId="0" borderId="1" xfId="3" applyBorder="1" applyAlignment="1">
      <alignment horizontal="center"/>
    </xf>
    <xf numFmtId="0" fontId="16" fillId="0" borderId="3" xfId="3" applyBorder="1" applyAlignment="1">
      <alignment horizontal="center"/>
    </xf>
    <xf numFmtId="44" fontId="21" fillId="9" borderId="1" xfId="0" applyNumberFormat="1" applyFont="1" applyFill="1" applyBorder="1" applyAlignment="1" applyProtection="1">
      <alignment horizontal="center"/>
      <protection locked="0"/>
    </xf>
    <xf numFmtId="0" fontId="23" fillId="0" borderId="3" xfId="0" applyFont="1" applyBorder="1" applyAlignment="1">
      <alignment horizontal="center"/>
    </xf>
    <xf numFmtId="0" fontId="17" fillId="0" borderId="15" xfId="3" applyFont="1" applyBorder="1" applyAlignment="1">
      <alignment horizontal="center"/>
    </xf>
    <xf numFmtId="0" fontId="17" fillId="7" borderId="10" xfId="0" applyFont="1" applyFill="1" applyBorder="1" applyAlignment="1"/>
    <xf numFmtId="0" fontId="22" fillId="0" borderId="9" xfId="0" applyFont="1" applyBorder="1" applyAlignment="1"/>
    <xf numFmtId="0" fontId="17" fillId="9" borderId="5" xfId="0" applyFont="1" applyFill="1" applyBorder="1" applyAlignment="1"/>
    <xf numFmtId="0" fontId="22" fillId="0" borderId="7" xfId="0" applyFont="1" applyBorder="1" applyAlignment="1"/>
    <xf numFmtId="0" fontId="24" fillId="0" borderId="6" xfId="0" applyFont="1" applyBorder="1" applyAlignment="1">
      <alignment horizontal="center"/>
    </xf>
    <xf numFmtId="0" fontId="22" fillId="0" borderId="8" xfId="0" applyFont="1" applyBorder="1" applyAlignment="1"/>
    <xf numFmtId="0" fontId="0" fillId="0" borderId="9" xfId="0" applyBorder="1" applyAlignment="1"/>
    <xf numFmtId="0" fontId="22" fillId="0" borderId="6" xfId="0" applyFont="1" applyBorder="1" applyAlignment="1"/>
    <xf numFmtId="0" fontId="0" fillId="0" borderId="7" xfId="0" applyBorder="1" applyAlignment="1"/>
    <xf numFmtId="0" fontId="23" fillId="0" borderId="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7" fillId="0" borderId="15" xfId="3" applyFont="1" applyBorder="1" applyAlignment="1">
      <alignment wrapText="1"/>
    </xf>
  </cellXfs>
  <cellStyles count="6">
    <cellStyle name="Prozent" xfId="2" builtinId="5"/>
    <cellStyle name="Standard" xfId="0" builtinId="0"/>
    <cellStyle name="Standard 2" xfId="3" xr:uid="{B2895054-0A82-4288-9726-AACE5513F69B}"/>
    <cellStyle name="Standard 5 2" xfId="4" xr:uid="{6861BC95-18ED-47EB-85CA-FB0DBF332C53}"/>
    <cellStyle name="Währung" xfId="1" builtinId="4"/>
    <cellStyle name="Währung 2" xfId="5" xr:uid="{BF8F6B76-A82C-4B51-A101-A186E995D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tabSelected="1" topLeftCell="A7" zoomScale="80" zoomScaleNormal="80" workbookViewId="0">
      <selection activeCell="N21" sqref="N21"/>
    </sheetView>
  </sheetViews>
  <sheetFormatPr baseColWidth="10" defaultColWidth="9" defaultRowHeight="15" x14ac:dyDescent="0.25"/>
  <cols>
    <col min="1" max="1" width="15.42578125" customWidth="1"/>
    <col min="2" max="2" width="20.140625" customWidth="1"/>
    <col min="3" max="3" width="13.42578125" customWidth="1"/>
    <col min="4" max="4" width="12.140625" customWidth="1"/>
    <col min="5" max="5" width="16.7109375" customWidth="1"/>
    <col min="6" max="6" width="6.28515625" customWidth="1"/>
    <col min="8" max="8" width="9" customWidth="1"/>
    <col min="10" max="10" width="5.42578125" customWidth="1"/>
    <col min="11" max="11" width="15.85546875" customWidth="1"/>
    <col min="12" max="12" width="20.28515625" bestFit="1" customWidth="1"/>
    <col min="13" max="13" width="12.85546875" customWidth="1"/>
    <col min="14" max="14" width="10.28515625" bestFit="1" customWidth="1"/>
    <col min="15" max="15" width="17.85546875" customWidth="1"/>
  </cols>
  <sheetData>
    <row r="1" spans="1:19" x14ac:dyDescent="0.25">
      <c r="A1" t="s">
        <v>27</v>
      </c>
    </row>
    <row r="2" spans="1:19" x14ac:dyDescent="0.25">
      <c r="A2" t="s">
        <v>28</v>
      </c>
    </row>
    <row r="3" spans="1:19" x14ac:dyDescent="0.25">
      <c r="A3" t="s">
        <v>29</v>
      </c>
    </row>
    <row r="5" spans="1:19" ht="18.75" x14ac:dyDescent="0.3">
      <c r="A5" s="41" t="s">
        <v>165</v>
      </c>
      <c r="B5" s="88" t="s">
        <v>166</v>
      </c>
      <c r="C5" s="88" t="s">
        <v>167</v>
      </c>
      <c r="D5" s="42"/>
      <c r="E5" s="42"/>
      <c r="F5" s="42"/>
      <c r="G5" s="42"/>
      <c r="H5" s="42"/>
      <c r="I5" s="43"/>
      <c r="K5" s="41" t="s">
        <v>168</v>
      </c>
      <c r="L5" s="88" t="s">
        <v>166</v>
      </c>
      <c r="M5" s="88" t="s">
        <v>167</v>
      </c>
      <c r="N5" s="42"/>
      <c r="O5" s="42"/>
      <c r="P5" s="42"/>
      <c r="Q5" s="42"/>
      <c r="R5" s="42"/>
      <c r="S5" s="43"/>
    </row>
    <row r="6" spans="1:19" x14ac:dyDescent="0.25">
      <c r="A6" s="66" t="s">
        <v>30</v>
      </c>
      <c r="B6" s="63"/>
      <c r="C6" s="63"/>
      <c r="D6" s="63"/>
      <c r="E6" s="63"/>
      <c r="F6" s="63"/>
      <c r="G6" s="1"/>
      <c r="H6" s="1"/>
      <c r="I6" s="44"/>
      <c r="K6" s="66" t="s">
        <v>30</v>
      </c>
      <c r="L6" s="63"/>
      <c r="M6" s="63"/>
      <c r="N6" s="63"/>
      <c r="O6" s="63"/>
      <c r="P6" s="63"/>
      <c r="Q6" s="1"/>
      <c r="R6" s="1"/>
      <c r="S6" s="44"/>
    </row>
    <row r="7" spans="1:19" ht="15.75" thickBot="1" x14ac:dyDescent="0.3">
      <c r="A7" s="129" t="s">
        <v>0</v>
      </c>
      <c r="B7" s="130"/>
      <c r="C7" s="130"/>
      <c r="D7" s="1"/>
      <c r="E7" s="1"/>
      <c r="F7" s="1"/>
      <c r="G7" s="1"/>
      <c r="H7" s="1"/>
      <c r="I7" s="44"/>
      <c r="K7" s="129" t="s">
        <v>0</v>
      </c>
      <c r="L7" s="130"/>
      <c r="M7" s="130"/>
      <c r="N7" s="1"/>
      <c r="O7" s="1"/>
      <c r="P7" s="1"/>
      <c r="Q7" s="1"/>
      <c r="R7" s="1"/>
      <c r="S7" s="44"/>
    </row>
    <row r="8" spans="1:19" x14ac:dyDescent="0.25">
      <c r="A8" s="122">
        <v>2021</v>
      </c>
      <c r="B8" s="7" t="s">
        <v>1</v>
      </c>
      <c r="C8" s="75">
        <v>0</v>
      </c>
      <c r="D8" s="1"/>
      <c r="E8" s="89" t="s">
        <v>31</v>
      </c>
      <c r="F8" s="89"/>
      <c r="G8" s="89"/>
      <c r="H8" s="89"/>
      <c r="I8" s="100"/>
      <c r="K8" s="122">
        <v>2021</v>
      </c>
      <c r="L8" s="3" t="s">
        <v>1</v>
      </c>
      <c r="M8" s="75">
        <v>0</v>
      </c>
      <c r="N8" s="1"/>
      <c r="O8" s="89" t="s">
        <v>31</v>
      </c>
      <c r="P8" s="89"/>
      <c r="Q8" s="89"/>
      <c r="R8" s="89"/>
      <c r="S8" s="100"/>
    </row>
    <row r="9" spans="1:19" x14ac:dyDescent="0.25">
      <c r="A9" s="123"/>
      <c r="B9" s="4" t="s">
        <v>2</v>
      </c>
      <c r="C9" s="95">
        <v>0</v>
      </c>
      <c r="D9" s="1"/>
      <c r="E9" s="1"/>
      <c r="F9" s="1"/>
      <c r="G9" s="1"/>
      <c r="H9" s="1"/>
      <c r="I9" s="44"/>
      <c r="K9" s="123"/>
      <c r="L9" s="1" t="s">
        <v>2</v>
      </c>
      <c r="M9" s="95">
        <v>0</v>
      </c>
      <c r="N9" s="1"/>
      <c r="O9" s="1"/>
      <c r="P9" s="1"/>
      <c r="Q9" s="1"/>
      <c r="R9" s="1"/>
      <c r="S9" s="44"/>
    </row>
    <row r="10" spans="1:19" x14ac:dyDescent="0.25">
      <c r="A10" s="123"/>
      <c r="B10" s="4" t="s">
        <v>3</v>
      </c>
      <c r="C10" s="95">
        <v>0</v>
      </c>
      <c r="D10" s="1"/>
      <c r="E10" s="1"/>
      <c r="F10" s="1"/>
      <c r="G10" s="1"/>
      <c r="H10" s="1"/>
      <c r="I10" s="44"/>
      <c r="K10" s="123"/>
      <c r="L10" s="1" t="s">
        <v>3</v>
      </c>
      <c r="M10" s="95">
        <v>0</v>
      </c>
      <c r="N10" s="1"/>
      <c r="O10" s="1"/>
      <c r="P10" s="1"/>
      <c r="Q10" s="1"/>
      <c r="R10" s="1"/>
      <c r="S10" s="44"/>
    </row>
    <row r="11" spans="1:19" x14ac:dyDescent="0.25">
      <c r="A11" s="123"/>
      <c r="B11" s="4" t="s">
        <v>4</v>
      </c>
      <c r="C11" s="95">
        <v>0</v>
      </c>
      <c r="D11" s="1"/>
      <c r="E11" s="1"/>
      <c r="F11" s="1"/>
      <c r="G11" s="1"/>
      <c r="H11" s="1"/>
      <c r="I11" s="44"/>
      <c r="K11" s="123"/>
      <c r="L11" s="1" t="s">
        <v>4</v>
      </c>
      <c r="M11" s="95">
        <v>0</v>
      </c>
      <c r="N11" s="1"/>
      <c r="O11" s="1"/>
      <c r="P11" s="1"/>
      <c r="Q11" s="1"/>
      <c r="R11" s="1"/>
      <c r="S11" s="44"/>
    </row>
    <row r="12" spans="1:19" ht="15.75" thickBot="1" x14ac:dyDescent="0.3">
      <c r="A12" s="128"/>
      <c r="B12" s="5" t="s">
        <v>5</v>
      </c>
      <c r="C12" s="98">
        <v>0</v>
      </c>
      <c r="D12" s="1"/>
      <c r="E12" s="1"/>
      <c r="F12" s="1"/>
      <c r="G12" s="1"/>
      <c r="H12" s="1"/>
      <c r="I12" s="44"/>
      <c r="K12" s="128"/>
      <c r="L12" s="2" t="s">
        <v>5</v>
      </c>
      <c r="M12" s="98">
        <v>0</v>
      </c>
      <c r="N12" s="1"/>
      <c r="O12" s="1"/>
      <c r="P12" s="1"/>
      <c r="Q12" s="1"/>
      <c r="R12" s="1"/>
      <c r="S12" s="44"/>
    </row>
    <row r="13" spans="1:19" ht="15.75" thickBot="1" x14ac:dyDescent="0.3">
      <c r="A13" s="45"/>
      <c r="B13" s="1"/>
      <c r="C13" s="46"/>
      <c r="D13" s="1"/>
      <c r="E13" s="1"/>
      <c r="F13" s="1"/>
      <c r="G13" s="1"/>
      <c r="H13" s="1"/>
      <c r="I13" s="44"/>
      <c r="K13" s="45"/>
      <c r="L13" s="1"/>
      <c r="M13" s="46"/>
      <c r="N13" s="1"/>
      <c r="O13" s="1"/>
      <c r="P13" s="1"/>
      <c r="Q13" s="1"/>
      <c r="R13" s="1"/>
      <c r="S13" s="44"/>
    </row>
    <row r="14" spans="1:19" x14ac:dyDescent="0.25">
      <c r="A14" s="78" t="s">
        <v>15</v>
      </c>
      <c r="B14" s="3"/>
      <c r="C14" s="75">
        <v>0</v>
      </c>
      <c r="D14" s="1"/>
      <c r="E14" s="1"/>
      <c r="F14" s="1"/>
      <c r="G14" s="1"/>
      <c r="H14" s="1"/>
      <c r="I14" s="44"/>
      <c r="K14" s="78" t="s">
        <v>15</v>
      </c>
      <c r="L14" s="3"/>
      <c r="M14" s="75">
        <v>0</v>
      </c>
      <c r="N14" s="1"/>
      <c r="O14" s="1"/>
      <c r="P14" s="1"/>
      <c r="Q14" s="1"/>
      <c r="R14" s="1"/>
      <c r="S14" s="44"/>
    </row>
    <row r="15" spans="1:19" ht="15.75" thickBot="1" x14ac:dyDescent="0.3">
      <c r="A15" s="79" t="s">
        <v>14</v>
      </c>
      <c r="B15" s="2"/>
      <c r="C15" s="99">
        <v>0</v>
      </c>
      <c r="D15" s="1"/>
      <c r="E15" s="1"/>
      <c r="F15" s="1"/>
      <c r="G15" s="1"/>
      <c r="H15" s="1"/>
      <c r="I15" s="44"/>
      <c r="K15" s="79" t="s">
        <v>14</v>
      </c>
      <c r="L15" s="2"/>
      <c r="M15" s="99">
        <v>0</v>
      </c>
      <c r="N15" s="1"/>
      <c r="O15" s="1"/>
      <c r="P15" s="1"/>
      <c r="Q15" s="1"/>
      <c r="R15" s="1"/>
      <c r="S15" s="44"/>
    </row>
    <row r="16" spans="1:19" x14ac:dyDescent="0.25">
      <c r="A16" s="45"/>
      <c r="B16" s="1"/>
      <c r="C16" s="46"/>
      <c r="D16" s="1"/>
      <c r="E16" s="1"/>
      <c r="F16" s="1"/>
      <c r="G16" s="1"/>
      <c r="H16" s="1"/>
      <c r="I16" s="44"/>
      <c r="K16" s="45"/>
      <c r="L16" s="1"/>
      <c r="M16" s="46"/>
      <c r="N16" s="1"/>
      <c r="O16" s="1"/>
      <c r="P16" s="1"/>
      <c r="Q16" s="1"/>
      <c r="R16" s="1"/>
      <c r="S16" s="44"/>
    </row>
    <row r="17" spans="1:19" x14ac:dyDescent="0.25">
      <c r="A17" s="66" t="s">
        <v>16</v>
      </c>
      <c r="B17" s="62"/>
      <c r="C17" s="64"/>
      <c r="D17" s="65"/>
      <c r="E17" s="62"/>
      <c r="F17" s="62"/>
      <c r="G17" s="1"/>
      <c r="H17" s="1"/>
      <c r="I17" s="44"/>
      <c r="K17" s="66" t="s">
        <v>16</v>
      </c>
      <c r="L17" s="62"/>
      <c r="M17" s="64"/>
      <c r="N17" s="65"/>
      <c r="O17" s="62"/>
      <c r="P17" s="62"/>
      <c r="Q17" s="1"/>
      <c r="R17" s="1"/>
      <c r="S17" s="44"/>
    </row>
    <row r="18" spans="1:19" ht="15.75" thickBot="1" x14ac:dyDescent="0.3">
      <c r="A18" s="129" t="s">
        <v>0</v>
      </c>
      <c r="B18" s="130"/>
      <c r="C18" s="130"/>
      <c r="D18" s="70" t="s">
        <v>23</v>
      </c>
      <c r="E18" s="71" t="s">
        <v>17</v>
      </c>
      <c r="F18" s="47"/>
      <c r="G18" s="1"/>
      <c r="H18" s="1"/>
      <c r="I18" s="44"/>
      <c r="K18" s="129" t="s">
        <v>0</v>
      </c>
      <c r="L18" s="130"/>
      <c r="M18" s="130"/>
      <c r="N18" s="70" t="s">
        <v>23</v>
      </c>
      <c r="O18" s="71" t="s">
        <v>17</v>
      </c>
      <c r="P18" s="47"/>
      <c r="Q18" s="1"/>
      <c r="R18" s="1"/>
      <c r="S18" s="44"/>
    </row>
    <row r="19" spans="1:19" ht="16.5" thickBot="1" x14ac:dyDescent="0.3">
      <c r="A19" s="86"/>
      <c r="B19" s="87"/>
      <c r="C19" s="87"/>
      <c r="D19" s="70" t="s">
        <v>24</v>
      </c>
      <c r="E19" s="91">
        <v>2.6499999999999999E-2</v>
      </c>
      <c r="F19" s="47"/>
      <c r="G19" s="1"/>
      <c r="H19" s="1"/>
      <c r="I19" s="44"/>
      <c r="K19" s="86"/>
      <c r="L19" s="87"/>
      <c r="M19" s="87"/>
      <c r="N19" s="70" t="s">
        <v>24</v>
      </c>
      <c r="O19" s="91">
        <v>2.6499999999999999E-2</v>
      </c>
      <c r="P19" s="47"/>
      <c r="Q19" s="1"/>
      <c r="R19" s="1"/>
      <c r="S19" s="44"/>
    </row>
    <row r="20" spans="1:19" x14ac:dyDescent="0.25">
      <c r="A20" s="134">
        <v>2021</v>
      </c>
      <c r="B20" s="7" t="s">
        <v>1</v>
      </c>
      <c r="C20" s="92">
        <f>ROUND(C8,2)</f>
        <v>0</v>
      </c>
      <c r="D20" s="92">
        <f>ROUND(+C20-$C$15-$C$14,2)</f>
        <v>0</v>
      </c>
      <c r="E20" s="69">
        <f>ROUND((+D20+(D20*$E$19)),2)</f>
        <v>0</v>
      </c>
      <c r="F20" s="47"/>
      <c r="G20" s="1"/>
      <c r="H20" s="1"/>
      <c r="I20" s="44"/>
      <c r="K20" s="134">
        <v>2021</v>
      </c>
      <c r="L20" s="7" t="s">
        <v>1</v>
      </c>
      <c r="M20" s="92">
        <f>ROUND(M8,2)</f>
        <v>0</v>
      </c>
      <c r="N20" s="92">
        <f>ROUND(+M20-$M$15-$M$14,2)</f>
        <v>0</v>
      </c>
      <c r="O20" s="69">
        <f>ROUND(+N20+(N20*$E$19),2)</f>
        <v>0</v>
      </c>
      <c r="P20" s="47"/>
      <c r="Q20" s="1"/>
      <c r="R20" s="1"/>
      <c r="S20" s="44"/>
    </row>
    <row r="21" spans="1:19" x14ac:dyDescent="0.25">
      <c r="A21" s="118"/>
      <c r="B21" s="4" t="s">
        <v>2</v>
      </c>
      <c r="C21" s="90">
        <f t="shared" ref="C21:C24" si="0">ROUND(C9,2)</f>
        <v>0</v>
      </c>
      <c r="D21" s="90">
        <f t="shared" ref="D21:D24" si="1">ROUND(+C21-$C$15-$C$14,2)</f>
        <v>0</v>
      </c>
      <c r="E21" s="67">
        <f>ROUND(+D21+(D21*$E$19),2)</f>
        <v>0</v>
      </c>
      <c r="F21" s="47"/>
      <c r="G21" s="1"/>
      <c r="H21" s="1"/>
      <c r="I21" s="44"/>
      <c r="K21" s="118"/>
      <c r="L21" s="4" t="s">
        <v>2</v>
      </c>
      <c r="M21" s="90">
        <f>ROUND(M9,2)</f>
        <v>0</v>
      </c>
      <c r="N21" s="90">
        <f>ROUND(+M21-$M$15-$M$14,2)</f>
        <v>0</v>
      </c>
      <c r="O21" s="67">
        <f>ROUND(+N21+(N21*$E$19),2)</f>
        <v>0</v>
      </c>
      <c r="P21" s="47"/>
      <c r="Q21" s="1"/>
      <c r="R21" s="1"/>
      <c r="S21" s="44"/>
    </row>
    <row r="22" spans="1:19" x14ac:dyDescent="0.25">
      <c r="A22" s="118"/>
      <c r="B22" s="4" t="s">
        <v>3</v>
      </c>
      <c r="C22" s="90">
        <f t="shared" si="0"/>
        <v>0</v>
      </c>
      <c r="D22" s="90">
        <f t="shared" si="1"/>
        <v>0</v>
      </c>
      <c r="E22" s="67">
        <f>ROUND(+D22+(D22*$E$19),2)</f>
        <v>0</v>
      </c>
      <c r="F22" s="47"/>
      <c r="G22" s="1"/>
      <c r="H22" s="1"/>
      <c r="I22" s="44"/>
      <c r="K22" s="118"/>
      <c r="L22" s="4" t="s">
        <v>3</v>
      </c>
      <c r="M22" s="90">
        <f>ROUND(M10,2)</f>
        <v>0</v>
      </c>
      <c r="N22" s="90">
        <f>ROUND(+M22-$M$15-$M$14,2)</f>
        <v>0</v>
      </c>
      <c r="O22" s="67">
        <f>ROUND(+N22+(N22*$E$19),2)</f>
        <v>0</v>
      </c>
      <c r="P22" s="47"/>
      <c r="Q22" s="1"/>
      <c r="R22" s="1"/>
      <c r="S22" s="44"/>
    </row>
    <row r="23" spans="1:19" x14ac:dyDescent="0.25">
      <c r="A23" s="118"/>
      <c r="B23" s="4" t="s">
        <v>4</v>
      </c>
      <c r="C23" s="90">
        <f t="shared" si="0"/>
        <v>0</v>
      </c>
      <c r="D23" s="90">
        <f t="shared" si="1"/>
        <v>0</v>
      </c>
      <c r="E23" s="67">
        <f>ROUND(+D23+(D23*$E$19),2)</f>
        <v>0</v>
      </c>
      <c r="F23" s="47"/>
      <c r="G23" s="1"/>
      <c r="H23" s="1"/>
      <c r="I23" s="44"/>
      <c r="K23" s="118"/>
      <c r="L23" s="4" t="s">
        <v>4</v>
      </c>
      <c r="M23" s="90">
        <f>ROUND(M11,2)</f>
        <v>0</v>
      </c>
      <c r="N23" s="90">
        <f>ROUND(+M23-$M$15-$M$14,2)</f>
        <v>0</v>
      </c>
      <c r="O23" s="67">
        <f>ROUND(+N23+(N23*$E$19),2)</f>
        <v>0</v>
      </c>
      <c r="P23" s="47"/>
      <c r="Q23" s="1"/>
      <c r="R23" s="1"/>
      <c r="S23" s="44"/>
    </row>
    <row r="24" spans="1:19" ht="15.75" thickBot="1" x14ac:dyDescent="0.3">
      <c r="A24" s="135"/>
      <c r="B24" s="5" t="s">
        <v>5</v>
      </c>
      <c r="C24" s="93">
        <f t="shared" si="0"/>
        <v>0</v>
      </c>
      <c r="D24" s="93">
        <f t="shared" si="1"/>
        <v>0</v>
      </c>
      <c r="E24" s="68">
        <f>ROUND(+D24+(D24*$E$19),2)</f>
        <v>0</v>
      </c>
      <c r="F24" s="47"/>
      <c r="G24" s="1"/>
      <c r="H24" s="1"/>
      <c r="I24" s="44"/>
      <c r="K24" s="135"/>
      <c r="L24" s="5" t="s">
        <v>5</v>
      </c>
      <c r="M24" s="93">
        <f>ROUND(M12,2)</f>
        <v>0</v>
      </c>
      <c r="N24" s="93">
        <f>ROUND(+M24-$M$15-$M$14,2)</f>
        <v>0</v>
      </c>
      <c r="O24" s="68">
        <f>ROUND(+N24+(N24*$E$19),2)</f>
        <v>0</v>
      </c>
      <c r="P24" s="47"/>
      <c r="Q24" s="1"/>
      <c r="R24" s="1"/>
      <c r="S24" s="44"/>
    </row>
    <row r="25" spans="1:19" x14ac:dyDescent="0.25">
      <c r="A25" s="48"/>
      <c r="B25" s="47"/>
      <c r="C25" s="49"/>
      <c r="D25" s="50"/>
      <c r="E25" s="47"/>
      <c r="F25" s="47"/>
      <c r="G25" s="1"/>
      <c r="H25" s="1"/>
      <c r="I25" s="44"/>
      <c r="K25" s="48"/>
      <c r="L25" s="47"/>
      <c r="M25" s="49"/>
      <c r="N25" s="50"/>
      <c r="O25" s="47"/>
      <c r="P25" s="47"/>
      <c r="Q25" s="1"/>
      <c r="R25" s="1"/>
      <c r="S25" s="44"/>
    </row>
    <row r="26" spans="1:19" x14ac:dyDescent="0.25">
      <c r="A26" s="48"/>
      <c r="B26" s="47"/>
      <c r="C26" s="49"/>
      <c r="D26" s="50"/>
      <c r="E26" s="47"/>
      <c r="F26" s="47"/>
      <c r="G26" s="1"/>
      <c r="H26" s="1"/>
      <c r="I26" s="44"/>
      <c r="K26" s="48"/>
      <c r="L26" s="47"/>
      <c r="M26" s="49"/>
      <c r="N26" s="50"/>
      <c r="O26" s="47"/>
      <c r="P26" s="47"/>
      <c r="Q26" s="1"/>
      <c r="R26" s="1"/>
      <c r="S26" s="44"/>
    </row>
    <row r="27" spans="1:19" ht="15.75" thickBot="1" x14ac:dyDescent="0.3">
      <c r="A27" s="66" t="s">
        <v>26</v>
      </c>
      <c r="B27" s="62"/>
      <c r="C27" s="64"/>
      <c r="D27" s="65"/>
      <c r="E27" s="62"/>
      <c r="F27" s="62"/>
      <c r="G27" s="63"/>
      <c r="H27" s="1"/>
      <c r="I27" s="44"/>
      <c r="K27" s="66" t="s">
        <v>26</v>
      </c>
      <c r="L27" s="62"/>
      <c r="M27" s="64"/>
      <c r="N27" s="65"/>
      <c r="O27" s="62"/>
      <c r="P27" s="62"/>
      <c r="Q27" s="63"/>
      <c r="R27" s="63"/>
      <c r="S27" s="44"/>
    </row>
    <row r="28" spans="1:19" x14ac:dyDescent="0.25">
      <c r="A28" s="131" t="s">
        <v>11</v>
      </c>
      <c r="B28" s="132"/>
      <c r="C28" s="132"/>
      <c r="D28" s="69">
        <f>ROUND((+C15*30.42+D31),2)</f>
        <v>0</v>
      </c>
      <c r="E28" s="1"/>
      <c r="F28" s="1"/>
      <c r="G28" s="1"/>
      <c r="H28" s="1"/>
      <c r="I28" s="44"/>
      <c r="K28" s="136" t="s">
        <v>11</v>
      </c>
      <c r="L28" s="132"/>
      <c r="M28" s="132"/>
      <c r="N28" s="69">
        <f>ROUND((+M15*30.42+N31),2)</f>
        <v>0</v>
      </c>
      <c r="O28" s="1"/>
      <c r="P28" s="1"/>
      <c r="Q28" s="1"/>
      <c r="R28" s="1"/>
      <c r="S28" s="44"/>
    </row>
    <row r="29" spans="1:19" x14ac:dyDescent="0.25">
      <c r="A29" s="133" t="s">
        <v>12</v>
      </c>
      <c r="B29" s="130"/>
      <c r="C29" s="130"/>
      <c r="D29" s="67">
        <f>ROUND(+C14*30.42,2)</f>
        <v>0</v>
      </c>
      <c r="E29" s="1"/>
      <c r="F29" s="1"/>
      <c r="G29" s="1"/>
      <c r="H29" s="1"/>
      <c r="I29" s="44"/>
      <c r="K29" s="129" t="s">
        <v>12</v>
      </c>
      <c r="L29" s="130"/>
      <c r="M29" s="130"/>
      <c r="N29" s="67">
        <f>ROUND((+M14*30.42+N32),2)</f>
        <v>0</v>
      </c>
      <c r="O29" s="1"/>
      <c r="P29" s="1"/>
      <c r="Q29" s="1"/>
      <c r="R29" s="1"/>
      <c r="S29" s="44"/>
    </row>
    <row r="30" spans="1:19" x14ac:dyDescent="0.25">
      <c r="A30" s="118" t="s">
        <v>20</v>
      </c>
      <c r="B30" s="1" t="s">
        <v>18</v>
      </c>
      <c r="C30" s="1"/>
      <c r="D30" s="109">
        <v>0</v>
      </c>
      <c r="E30" s="46"/>
      <c r="F30" s="89" t="s">
        <v>32</v>
      </c>
      <c r="G30" s="89"/>
      <c r="H30" s="89"/>
      <c r="I30" s="100"/>
      <c r="K30" s="123" t="s">
        <v>20</v>
      </c>
      <c r="L30" s="1" t="s">
        <v>18</v>
      </c>
      <c r="M30" s="1"/>
      <c r="N30" s="109">
        <v>0</v>
      </c>
      <c r="O30" s="46"/>
      <c r="P30" s="89" t="s">
        <v>32</v>
      </c>
      <c r="Q30" s="89"/>
      <c r="R30" s="89"/>
      <c r="S30" s="100"/>
    </row>
    <row r="31" spans="1:19" x14ac:dyDescent="0.25">
      <c r="A31" s="118"/>
      <c r="B31" s="1" t="s">
        <v>19</v>
      </c>
      <c r="C31" s="94">
        <v>1.25</v>
      </c>
      <c r="D31" s="67">
        <f>ROUND(+D30*C31,2)</f>
        <v>0</v>
      </c>
      <c r="E31" s="46"/>
      <c r="F31" s="1"/>
      <c r="G31" s="1"/>
      <c r="H31" s="1"/>
      <c r="I31" s="44"/>
      <c r="K31" s="123"/>
      <c r="L31" s="1" t="s">
        <v>19</v>
      </c>
      <c r="M31" s="94">
        <v>1.25</v>
      </c>
      <c r="N31" s="67">
        <f>ROUND(+N30*M31,2)</f>
        <v>0</v>
      </c>
      <c r="O31" s="46"/>
      <c r="P31" s="1"/>
      <c r="Q31" s="1"/>
      <c r="R31" s="1"/>
      <c r="S31" s="44"/>
    </row>
    <row r="32" spans="1:19" ht="15" customHeight="1" x14ac:dyDescent="0.25">
      <c r="A32" s="119" t="s">
        <v>21</v>
      </c>
      <c r="B32" s="1" t="s">
        <v>8</v>
      </c>
      <c r="C32" s="1"/>
      <c r="D32" s="109">
        <v>0</v>
      </c>
      <c r="E32" s="46"/>
      <c r="F32" s="89" t="s">
        <v>33</v>
      </c>
      <c r="G32" s="89"/>
      <c r="H32" s="89"/>
      <c r="I32" s="100"/>
      <c r="K32" s="124" t="s">
        <v>21</v>
      </c>
      <c r="L32" s="1" t="s">
        <v>8</v>
      </c>
      <c r="M32" s="1"/>
      <c r="N32" s="109">
        <v>0</v>
      </c>
      <c r="O32" s="46"/>
      <c r="P32" s="89" t="s">
        <v>33</v>
      </c>
      <c r="Q32" s="89"/>
      <c r="R32" s="89"/>
      <c r="S32" s="100"/>
    </row>
    <row r="33" spans="1:19" x14ac:dyDescent="0.25">
      <c r="A33" s="119"/>
      <c r="B33" s="1" t="s">
        <v>10</v>
      </c>
      <c r="C33" s="94">
        <v>1.25</v>
      </c>
      <c r="D33" s="67">
        <f>ROUND(+D32*C33,2)</f>
        <v>0</v>
      </c>
      <c r="E33" s="46"/>
      <c r="F33" s="1"/>
      <c r="G33" s="1"/>
      <c r="H33" s="1"/>
      <c r="I33" s="44"/>
      <c r="K33" s="124"/>
      <c r="L33" s="1" t="s">
        <v>10</v>
      </c>
      <c r="M33" s="94">
        <v>1.25</v>
      </c>
      <c r="N33" s="67">
        <f>ROUND(+N32*M33,2)</f>
        <v>0</v>
      </c>
      <c r="O33" s="46"/>
      <c r="P33" s="1"/>
      <c r="Q33" s="1"/>
      <c r="R33" s="1"/>
      <c r="S33" s="44"/>
    </row>
    <row r="34" spans="1:19" ht="6.75" customHeight="1" x14ac:dyDescent="0.25">
      <c r="A34" s="110"/>
      <c r="B34" s="46"/>
      <c r="C34" s="46"/>
      <c r="D34" s="97"/>
      <c r="E34" s="46"/>
      <c r="F34" s="1"/>
      <c r="G34" s="1"/>
      <c r="H34" s="1"/>
      <c r="I34" s="44"/>
      <c r="K34" s="51"/>
      <c r="L34" s="46"/>
      <c r="M34" s="46"/>
      <c r="N34" s="97"/>
      <c r="O34" s="46"/>
      <c r="P34" s="1"/>
      <c r="Q34" s="1"/>
      <c r="R34" s="1"/>
      <c r="S34" s="44"/>
    </row>
    <row r="35" spans="1:19" x14ac:dyDescent="0.25">
      <c r="A35" s="126" t="s">
        <v>9</v>
      </c>
      <c r="B35" s="127"/>
      <c r="C35" s="127"/>
      <c r="D35" s="67">
        <f>ROUND(D32-D30,2)</f>
        <v>0</v>
      </c>
      <c r="E35" s="46"/>
      <c r="F35" s="1"/>
      <c r="G35" s="1"/>
      <c r="H35" s="1"/>
      <c r="I35" s="44"/>
      <c r="K35" s="137" t="s">
        <v>9</v>
      </c>
      <c r="L35" s="127"/>
      <c r="M35" s="127"/>
      <c r="N35" s="67">
        <f>ROUND(N32-N30,2)</f>
        <v>0</v>
      </c>
      <c r="O35" s="46"/>
      <c r="P35" s="1"/>
      <c r="Q35" s="1"/>
      <c r="R35" s="1"/>
      <c r="S35" s="44"/>
    </row>
    <row r="36" spans="1:19" ht="15.75" thickBot="1" x14ac:dyDescent="0.3">
      <c r="A36" s="120" t="s">
        <v>13</v>
      </c>
      <c r="B36" s="121"/>
      <c r="C36" s="121"/>
      <c r="D36" s="96">
        <f>ROUND(D33-D31,2)</f>
        <v>0</v>
      </c>
      <c r="E36" s="46"/>
      <c r="F36" s="1"/>
      <c r="G36" s="1"/>
      <c r="H36" s="1"/>
      <c r="I36" s="44"/>
      <c r="K36" s="138" t="s">
        <v>13</v>
      </c>
      <c r="L36" s="121"/>
      <c r="M36" s="121"/>
      <c r="N36" s="96">
        <f>ROUND(N33-N31,2)</f>
        <v>0</v>
      </c>
      <c r="O36" s="46"/>
      <c r="P36" s="1"/>
      <c r="Q36" s="1"/>
      <c r="R36" s="1"/>
      <c r="S36" s="44"/>
    </row>
    <row r="37" spans="1:19" ht="15.75" thickBot="1" x14ac:dyDescent="0.3">
      <c r="A37" s="45"/>
      <c r="B37" s="1"/>
      <c r="C37" s="1"/>
      <c r="D37" s="46"/>
      <c r="E37" s="46"/>
      <c r="F37" s="1"/>
      <c r="G37" s="1"/>
      <c r="H37" s="1"/>
      <c r="I37" s="44"/>
      <c r="K37" s="45"/>
      <c r="L37" s="1"/>
      <c r="M37" s="1"/>
      <c r="N37" s="46"/>
      <c r="O37" s="46"/>
      <c r="P37" s="1"/>
      <c r="Q37" s="1"/>
      <c r="R37" s="1"/>
      <c r="S37" s="44"/>
    </row>
    <row r="38" spans="1:19" x14ac:dyDescent="0.25">
      <c r="A38" s="122" t="s">
        <v>22</v>
      </c>
      <c r="B38" s="3" t="s">
        <v>6</v>
      </c>
      <c r="C38" s="3"/>
      <c r="D38" s="69">
        <f>ROUND(C14,2)</f>
        <v>0</v>
      </c>
      <c r="E38" s="46"/>
      <c r="F38" s="1"/>
      <c r="G38" s="1"/>
      <c r="H38" s="1"/>
      <c r="I38" s="44"/>
      <c r="K38" s="122" t="s">
        <v>22</v>
      </c>
      <c r="L38" s="3" t="s">
        <v>6</v>
      </c>
      <c r="M38" s="3"/>
      <c r="N38" s="69">
        <f>ROUND(M14,2)</f>
        <v>0</v>
      </c>
      <c r="O38" s="46"/>
      <c r="P38" s="1"/>
      <c r="Q38" s="1"/>
      <c r="R38" s="1"/>
      <c r="S38" s="44"/>
    </row>
    <row r="39" spans="1:19" x14ac:dyDescent="0.25">
      <c r="A39" s="123"/>
      <c r="B39" s="1" t="s">
        <v>7</v>
      </c>
      <c r="C39" s="1"/>
      <c r="D39" s="67">
        <f>ROUND(C15,2)</f>
        <v>0</v>
      </c>
      <c r="E39" s="46"/>
      <c r="F39" s="1"/>
      <c r="G39" s="1"/>
      <c r="H39" s="1"/>
      <c r="I39" s="44"/>
      <c r="K39" s="123"/>
      <c r="L39" s="1" t="s">
        <v>7</v>
      </c>
      <c r="M39" s="1"/>
      <c r="N39" s="67">
        <f>ROUND(M15,2)</f>
        <v>0</v>
      </c>
      <c r="O39" s="46"/>
      <c r="P39" s="1"/>
      <c r="Q39" s="1"/>
      <c r="R39" s="1"/>
      <c r="S39" s="44"/>
    </row>
    <row r="40" spans="1:19" x14ac:dyDescent="0.25">
      <c r="A40" s="124" t="s">
        <v>21</v>
      </c>
      <c r="B40" s="1" t="s">
        <v>6</v>
      </c>
      <c r="C40" s="1"/>
      <c r="D40" s="67">
        <f>ROUND(C14,2)</f>
        <v>0</v>
      </c>
      <c r="E40" s="46"/>
      <c r="F40" s="1"/>
      <c r="G40" s="1"/>
      <c r="H40" s="1"/>
      <c r="I40" s="44"/>
      <c r="K40" s="124" t="s">
        <v>21</v>
      </c>
      <c r="L40" s="1" t="s">
        <v>6</v>
      </c>
      <c r="M40" s="1"/>
      <c r="N40" s="67">
        <f>ROUND(M14,2)</f>
        <v>0</v>
      </c>
      <c r="O40" s="46"/>
      <c r="P40" s="1"/>
      <c r="Q40" s="1"/>
      <c r="R40" s="1"/>
      <c r="S40" s="44"/>
    </row>
    <row r="41" spans="1:19" ht="18.75" customHeight="1" thickBot="1" x14ac:dyDescent="0.3">
      <c r="A41" s="125"/>
      <c r="B41" s="2" t="s">
        <v>7</v>
      </c>
      <c r="C41" s="2"/>
      <c r="D41" s="68">
        <f>IF(D28&gt;D33,((D28-D33)/30.42),0)</f>
        <v>0</v>
      </c>
      <c r="E41" s="52"/>
      <c r="F41" s="1"/>
      <c r="G41" s="53"/>
      <c r="H41" s="1"/>
      <c r="I41" s="44"/>
      <c r="K41" s="125"/>
      <c r="L41" s="2" t="s">
        <v>7</v>
      </c>
      <c r="M41" s="2"/>
      <c r="N41" s="68">
        <f>IF(N28&gt;N33,((N28-N33)/30.42),0)</f>
        <v>0</v>
      </c>
      <c r="O41" s="52"/>
      <c r="P41" s="1"/>
      <c r="Q41" s="53"/>
      <c r="R41" s="1"/>
      <c r="S41" s="44"/>
    </row>
    <row r="42" spans="1:19" x14ac:dyDescent="0.25">
      <c r="A42" s="45"/>
      <c r="B42" s="1"/>
      <c r="C42" s="1"/>
      <c r="D42" s="1"/>
      <c r="E42" s="1"/>
      <c r="F42" s="1"/>
      <c r="G42" s="1"/>
      <c r="H42" s="1"/>
      <c r="I42" s="44"/>
      <c r="K42" s="45"/>
      <c r="L42" s="1"/>
      <c r="M42" s="1"/>
      <c r="N42" s="1"/>
      <c r="O42" s="1"/>
      <c r="P42" s="1"/>
      <c r="Q42" s="1"/>
      <c r="R42" s="1"/>
      <c r="S42" s="44"/>
    </row>
    <row r="43" spans="1:19" x14ac:dyDescent="0.25">
      <c r="A43" s="145" t="s">
        <v>25</v>
      </c>
      <c r="B43" s="146"/>
      <c r="C43" s="146"/>
      <c r="D43" s="63"/>
      <c r="E43" s="63"/>
      <c r="F43" s="63"/>
      <c r="G43" s="1"/>
      <c r="H43" s="1"/>
      <c r="I43" s="44"/>
      <c r="K43" s="145" t="s">
        <v>25</v>
      </c>
      <c r="L43" s="146"/>
      <c r="M43" s="146"/>
      <c r="N43" s="63"/>
      <c r="O43" s="63"/>
      <c r="P43" s="63"/>
      <c r="Q43" s="1"/>
      <c r="R43" s="1"/>
      <c r="S43" s="44"/>
    </row>
    <row r="44" spans="1:19" ht="6" customHeight="1" thickBot="1" x14ac:dyDescent="0.3">
      <c r="A44" s="45"/>
      <c r="B44" s="1"/>
      <c r="C44" s="1"/>
      <c r="D44" s="1"/>
      <c r="E44" s="1"/>
      <c r="F44" s="1"/>
      <c r="G44" s="1"/>
      <c r="H44" s="1"/>
      <c r="I44" s="44"/>
      <c r="K44" s="45"/>
      <c r="L44" s="1"/>
      <c r="M44" s="1"/>
      <c r="N44" s="1"/>
      <c r="O44" s="1"/>
      <c r="P44" s="1"/>
      <c r="Q44" s="1"/>
      <c r="R44" s="1"/>
      <c r="S44" s="44"/>
    </row>
    <row r="45" spans="1:19" x14ac:dyDescent="0.25">
      <c r="A45" s="148">
        <v>2022</v>
      </c>
      <c r="B45" s="3" t="str">
        <f>B8</f>
        <v>Stufe 1</v>
      </c>
      <c r="C45" s="69">
        <f>ROUND((E20+$D$40+$D$41),2)</f>
        <v>0</v>
      </c>
      <c r="D45" s="1"/>
      <c r="E45" s="1"/>
      <c r="F45" s="1"/>
      <c r="G45" s="1"/>
      <c r="H45" s="1"/>
      <c r="I45" s="44"/>
      <c r="K45" s="147">
        <v>2022</v>
      </c>
      <c r="L45" s="3" t="str">
        <f>L8</f>
        <v>Stufe 1</v>
      </c>
      <c r="M45" s="69">
        <f>ROUND(O20+$N$40+$N$41,2)</f>
        <v>0</v>
      </c>
      <c r="N45" s="1"/>
      <c r="O45" s="1"/>
      <c r="P45" s="1"/>
      <c r="Q45" s="1"/>
      <c r="R45" s="1"/>
      <c r="S45" s="44"/>
    </row>
    <row r="46" spans="1:19" x14ac:dyDescent="0.25">
      <c r="A46" s="119"/>
      <c r="B46" s="1" t="str">
        <f>B9</f>
        <v>Stufe 2</v>
      </c>
      <c r="C46" s="67">
        <f t="shared" ref="C46:C49" si="2">ROUND((E21+$D$40+$D$41),2)</f>
        <v>0</v>
      </c>
      <c r="D46" s="1"/>
      <c r="E46" s="1"/>
      <c r="F46" s="1"/>
      <c r="G46" s="1"/>
      <c r="H46" s="1"/>
      <c r="I46" s="44"/>
      <c r="K46" s="124"/>
      <c r="L46" s="1" t="str">
        <f>L9</f>
        <v>Stufe 2</v>
      </c>
      <c r="M46" s="67">
        <f>ROUND(O21+$D$40+$D$41,2)</f>
        <v>0</v>
      </c>
      <c r="N46" s="1"/>
      <c r="O46" s="1"/>
      <c r="P46" s="1"/>
      <c r="Q46" s="1"/>
      <c r="R46" s="1"/>
      <c r="S46" s="44"/>
    </row>
    <row r="47" spans="1:19" x14ac:dyDescent="0.25">
      <c r="A47" s="119"/>
      <c r="B47" s="1" t="str">
        <f>B10</f>
        <v>Stufe 3</v>
      </c>
      <c r="C47" s="67">
        <f t="shared" si="2"/>
        <v>0</v>
      </c>
      <c r="D47" s="1"/>
      <c r="E47" s="1"/>
      <c r="F47" s="1"/>
      <c r="G47" s="1"/>
      <c r="H47" s="1"/>
      <c r="I47" s="44"/>
      <c r="K47" s="124"/>
      <c r="L47" s="1" t="str">
        <f>L10</f>
        <v>Stufe 3</v>
      </c>
      <c r="M47" s="67">
        <f>ROUND(O22+$D$40+$D$41,2)</f>
        <v>0</v>
      </c>
      <c r="N47" s="1"/>
      <c r="O47" s="1"/>
      <c r="P47" s="1"/>
      <c r="Q47" s="1"/>
      <c r="R47" s="1"/>
      <c r="S47" s="44"/>
    </row>
    <row r="48" spans="1:19" x14ac:dyDescent="0.25">
      <c r="A48" s="119"/>
      <c r="B48" s="1" t="str">
        <f>B11</f>
        <v>Stufe 4</v>
      </c>
      <c r="C48" s="67">
        <f t="shared" si="2"/>
        <v>0</v>
      </c>
      <c r="D48" s="1"/>
      <c r="E48" s="1"/>
      <c r="F48" s="1"/>
      <c r="G48" s="1"/>
      <c r="H48" s="1"/>
      <c r="I48" s="44"/>
      <c r="K48" s="124"/>
      <c r="L48" s="1" t="str">
        <f>L11</f>
        <v>Stufe 4</v>
      </c>
      <c r="M48" s="67">
        <f>ROUND(O23+$D$40+$D$41,2)</f>
        <v>0</v>
      </c>
      <c r="N48" s="1"/>
      <c r="O48" s="1"/>
      <c r="P48" s="1"/>
      <c r="Q48" s="1"/>
      <c r="R48" s="1"/>
      <c r="S48" s="44"/>
    </row>
    <row r="49" spans="1:19" ht="15.75" thickBot="1" x14ac:dyDescent="0.3">
      <c r="A49" s="149"/>
      <c r="B49" s="2" t="str">
        <f>B12</f>
        <v>Stufe 5</v>
      </c>
      <c r="C49" s="68">
        <f t="shared" si="2"/>
        <v>0</v>
      </c>
      <c r="D49" s="1"/>
      <c r="E49" s="1"/>
      <c r="F49" s="1"/>
      <c r="G49" s="1"/>
      <c r="H49" s="1"/>
      <c r="I49" s="44"/>
      <c r="K49" s="125"/>
      <c r="L49" s="2" t="str">
        <f>L12</f>
        <v>Stufe 5</v>
      </c>
      <c r="M49" s="68">
        <f>ROUND(O24+$D$40+$D$41,2)</f>
        <v>0</v>
      </c>
      <c r="N49" s="1"/>
      <c r="O49" s="1"/>
      <c r="P49" s="1"/>
      <c r="Q49" s="1"/>
      <c r="R49" s="1"/>
      <c r="S49" s="44"/>
    </row>
    <row r="50" spans="1:19" ht="15.75" thickBot="1" x14ac:dyDescent="0.3">
      <c r="A50" s="45"/>
      <c r="B50" s="1"/>
      <c r="C50" s="1"/>
      <c r="D50" s="1"/>
      <c r="E50" s="1"/>
      <c r="F50" s="1"/>
      <c r="G50" s="1"/>
      <c r="H50" s="1"/>
      <c r="I50" s="44"/>
      <c r="K50" s="45"/>
      <c r="L50" s="1"/>
      <c r="M50" s="1"/>
      <c r="N50" s="1"/>
      <c r="O50" s="1"/>
      <c r="P50" s="1"/>
      <c r="Q50" s="1"/>
      <c r="R50" s="1"/>
      <c r="S50" s="44"/>
    </row>
    <row r="51" spans="1:19" x14ac:dyDescent="0.25">
      <c r="A51" s="78" t="s">
        <v>15</v>
      </c>
      <c r="B51" s="3"/>
      <c r="C51" s="69">
        <f>ROUND(D40,2)</f>
        <v>0</v>
      </c>
      <c r="D51" s="1"/>
      <c r="E51" s="1"/>
      <c r="F51" s="1"/>
      <c r="G51" s="1"/>
      <c r="H51" s="1"/>
      <c r="I51" s="44"/>
      <c r="K51" s="78" t="s">
        <v>15</v>
      </c>
      <c r="L51" s="3"/>
      <c r="M51" s="69">
        <f>ROUND(N40,2)</f>
        <v>0</v>
      </c>
      <c r="N51" s="1"/>
      <c r="O51" s="1"/>
      <c r="P51" s="1"/>
      <c r="Q51" s="1"/>
      <c r="R51" s="1"/>
      <c r="S51" s="44"/>
    </row>
    <row r="52" spans="1:19" ht="15.75" thickBot="1" x14ac:dyDescent="0.3">
      <c r="A52" s="79" t="s">
        <v>14</v>
      </c>
      <c r="B52" s="2"/>
      <c r="C52" s="77">
        <f>ROUND(D41,2)</f>
        <v>0</v>
      </c>
      <c r="D52" s="1"/>
      <c r="E52" s="1"/>
      <c r="F52" s="1"/>
      <c r="G52" s="1"/>
      <c r="H52" s="1"/>
      <c r="I52" s="44"/>
      <c r="K52" s="79" t="s">
        <v>14</v>
      </c>
      <c r="L52" s="2"/>
      <c r="M52" s="68">
        <f>ROUND(N41,2)</f>
        <v>0</v>
      </c>
      <c r="N52" s="1"/>
      <c r="O52" s="1"/>
      <c r="P52" s="1"/>
      <c r="Q52" s="1"/>
      <c r="R52" s="1"/>
      <c r="S52" s="44"/>
    </row>
    <row r="53" spans="1:19" x14ac:dyDescent="0.25">
      <c r="A53" s="45"/>
      <c r="B53" s="1"/>
      <c r="C53" s="1"/>
      <c r="D53" s="1"/>
      <c r="E53" s="1"/>
      <c r="F53" s="1"/>
      <c r="G53" s="1"/>
      <c r="H53" s="1"/>
      <c r="I53" s="44"/>
      <c r="K53" s="45"/>
      <c r="L53" s="1"/>
      <c r="M53" s="1"/>
      <c r="N53" s="1"/>
      <c r="O53" s="1"/>
      <c r="P53" s="1"/>
      <c r="Q53" s="1"/>
      <c r="R53" s="1"/>
      <c r="S53" s="44"/>
    </row>
    <row r="54" spans="1:19" x14ac:dyDescent="0.25">
      <c r="A54" s="142" t="s">
        <v>180</v>
      </c>
      <c r="B54" s="143"/>
      <c r="C54" s="144"/>
      <c r="D54" s="144"/>
      <c r="E54" s="1"/>
      <c r="F54" s="1"/>
      <c r="G54" s="1"/>
      <c r="H54" s="1"/>
      <c r="I54" s="44"/>
      <c r="K54" s="142" t="s">
        <v>180</v>
      </c>
      <c r="L54" s="143"/>
      <c r="M54" s="144"/>
      <c r="N54" s="144"/>
      <c r="O54" s="1"/>
      <c r="P54" s="1"/>
      <c r="Q54" s="1"/>
      <c r="R54" s="1"/>
      <c r="S54" s="44"/>
    </row>
    <row r="55" spans="1:19" x14ac:dyDescent="0.25">
      <c r="A55" s="139" t="s">
        <v>181</v>
      </c>
      <c r="B55" s="140"/>
      <c r="C55" s="141"/>
      <c r="D55" s="141"/>
      <c r="E55" s="85"/>
      <c r="F55" s="85"/>
      <c r="G55" s="85"/>
      <c r="H55" s="85"/>
      <c r="I55" s="54"/>
      <c r="K55" s="139" t="s">
        <v>181</v>
      </c>
      <c r="L55" s="140"/>
      <c r="M55" s="141"/>
      <c r="N55" s="141"/>
      <c r="O55" s="85"/>
      <c r="P55" s="85"/>
      <c r="Q55" s="85"/>
      <c r="R55" s="85"/>
      <c r="S55" s="54"/>
    </row>
  </sheetData>
  <mergeCells count="32">
    <mergeCell ref="A55:D55"/>
    <mergeCell ref="A54:D54"/>
    <mergeCell ref="K54:N54"/>
    <mergeCell ref="K55:N55"/>
    <mergeCell ref="K38:K39"/>
    <mergeCell ref="K40:K41"/>
    <mergeCell ref="K43:M43"/>
    <mergeCell ref="K45:K49"/>
    <mergeCell ref="A43:C43"/>
    <mergeCell ref="A45:A49"/>
    <mergeCell ref="K29:M29"/>
    <mergeCell ref="K30:K31"/>
    <mergeCell ref="K32:K33"/>
    <mergeCell ref="K35:M35"/>
    <mergeCell ref="K36:M36"/>
    <mergeCell ref="K7:M7"/>
    <mergeCell ref="K8:K12"/>
    <mergeCell ref="K18:M18"/>
    <mergeCell ref="K20:K24"/>
    <mergeCell ref="K28:M28"/>
    <mergeCell ref="A8:A12"/>
    <mergeCell ref="A7:C7"/>
    <mergeCell ref="A28:C28"/>
    <mergeCell ref="A29:C29"/>
    <mergeCell ref="A18:C18"/>
    <mergeCell ref="A20:A24"/>
    <mergeCell ref="A30:A31"/>
    <mergeCell ref="A32:A33"/>
    <mergeCell ref="A36:C36"/>
    <mergeCell ref="A38:A39"/>
    <mergeCell ref="A40:A41"/>
    <mergeCell ref="A35:C35"/>
  </mergeCell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7E40-AFE1-420D-8262-0EE51CD616B2}">
  <sheetPr>
    <outlinePr summaryBelow="0"/>
  </sheetPr>
  <dimension ref="B1:F104"/>
  <sheetViews>
    <sheetView showGridLines="0" zoomScaleNormal="100" zoomScaleSheetLayoutView="85" workbookViewId="0">
      <selection activeCell="B21" sqref="B21:C27"/>
    </sheetView>
  </sheetViews>
  <sheetFormatPr baseColWidth="10" defaultColWidth="11.42578125" defaultRowHeight="15" outlineLevelRow="1" x14ac:dyDescent="0.25"/>
  <cols>
    <col min="1" max="1" width="3.140625" style="9" customWidth="1"/>
    <col min="2" max="2" width="5.140625" style="11" bestFit="1" customWidth="1"/>
    <col min="3" max="3" width="70.7109375" style="11" customWidth="1"/>
    <col min="4" max="4" width="18.7109375" style="11" customWidth="1"/>
    <col min="5" max="5" width="18.7109375" style="10" customWidth="1"/>
    <col min="6" max="16384" width="11.42578125" style="9"/>
  </cols>
  <sheetData>
    <row r="1" spans="2:6" ht="59.25" customHeight="1" x14ac:dyDescent="0.25">
      <c r="B1" s="154" t="s">
        <v>158</v>
      </c>
      <c r="C1" s="155"/>
      <c r="D1" s="155"/>
      <c r="E1" s="156"/>
    </row>
    <row r="2" spans="2:6" s="38" customFormat="1" ht="27.75" customHeight="1" x14ac:dyDescent="0.25">
      <c r="B2" s="157" t="s">
        <v>157</v>
      </c>
      <c r="C2" s="158"/>
      <c r="D2" s="40">
        <v>2020</v>
      </c>
      <c r="E2" s="39">
        <v>2022</v>
      </c>
    </row>
    <row r="3" spans="2:6" s="37" customFormat="1" ht="15.75" x14ac:dyDescent="0.25">
      <c r="B3" s="20">
        <v>111</v>
      </c>
      <c r="C3" s="24" t="s">
        <v>156</v>
      </c>
      <c r="D3" s="18">
        <v>517.36</v>
      </c>
      <c r="E3" s="17">
        <v>547.9</v>
      </c>
    </row>
    <row r="4" spans="2:6" ht="15.75" x14ac:dyDescent="0.25">
      <c r="B4" s="20">
        <v>115</v>
      </c>
      <c r="C4" s="151" t="s">
        <v>155</v>
      </c>
      <c r="D4" s="152"/>
      <c r="E4" s="153"/>
      <c r="F4" s="36"/>
    </row>
    <row r="5" spans="2:6" x14ac:dyDescent="0.25">
      <c r="B5" s="22" t="s">
        <v>42</v>
      </c>
      <c r="C5" s="21" t="s">
        <v>154</v>
      </c>
      <c r="D5" s="111">
        <v>456</v>
      </c>
      <c r="E5" s="112">
        <v>499.07</v>
      </c>
      <c r="F5" s="36"/>
    </row>
    <row r="6" spans="2:6" x14ac:dyDescent="0.25">
      <c r="B6" s="22" t="s">
        <v>40</v>
      </c>
      <c r="C6" s="21" t="s">
        <v>153</v>
      </c>
      <c r="D6" s="111">
        <v>462</v>
      </c>
      <c r="E6" s="112">
        <v>521.53</v>
      </c>
      <c r="F6" s="36"/>
    </row>
    <row r="7" spans="2:6" x14ac:dyDescent="0.25">
      <c r="B7" s="22" t="s">
        <v>64</v>
      </c>
      <c r="C7" s="21" t="s">
        <v>152</v>
      </c>
      <c r="D7" s="159">
        <v>438</v>
      </c>
      <c r="E7" s="112">
        <v>506.53</v>
      </c>
      <c r="F7" s="36"/>
    </row>
    <row r="8" spans="2:6" x14ac:dyDescent="0.25">
      <c r="B8" s="22" t="s">
        <v>62</v>
      </c>
      <c r="C8" s="21" t="s">
        <v>151</v>
      </c>
      <c r="D8" s="160"/>
      <c r="E8" s="112">
        <v>456.41</v>
      </c>
      <c r="F8" s="23"/>
    </row>
    <row r="9" spans="2:6" ht="30" x14ac:dyDescent="0.25">
      <c r="B9" s="22" t="s">
        <v>60</v>
      </c>
      <c r="C9" s="21" t="s">
        <v>150</v>
      </c>
      <c r="D9" s="160"/>
      <c r="E9" s="112">
        <v>473.53</v>
      </c>
      <c r="F9" s="36"/>
    </row>
    <row r="10" spans="2:6" ht="30" x14ac:dyDescent="0.25">
      <c r="B10" s="22" t="s">
        <v>100</v>
      </c>
      <c r="C10" s="21" t="s">
        <v>149</v>
      </c>
      <c r="D10" s="161"/>
      <c r="E10" s="112">
        <v>454.96</v>
      </c>
      <c r="F10" s="23"/>
    </row>
    <row r="11" spans="2:6" ht="15.75" x14ac:dyDescent="0.25">
      <c r="B11" s="25">
        <v>116</v>
      </c>
      <c r="C11" s="163" t="s">
        <v>148</v>
      </c>
      <c r="D11" s="164"/>
      <c r="E11" s="165"/>
      <c r="F11" s="36"/>
    </row>
    <row r="12" spans="2:6" outlineLevel="1" x14ac:dyDescent="0.25">
      <c r="B12" s="113" t="s">
        <v>147</v>
      </c>
      <c r="C12" s="114" t="s">
        <v>146</v>
      </c>
      <c r="D12" s="115">
        <v>497.6</v>
      </c>
      <c r="E12" s="35" t="s">
        <v>117</v>
      </c>
      <c r="F12" s="36"/>
    </row>
    <row r="13" spans="2:6" outlineLevel="1" x14ac:dyDescent="0.25">
      <c r="B13" s="113" t="s">
        <v>145</v>
      </c>
      <c r="C13" s="114" t="s">
        <v>144</v>
      </c>
      <c r="D13" s="115">
        <v>465.2</v>
      </c>
      <c r="E13" s="35" t="s">
        <v>117</v>
      </c>
    </row>
    <row r="14" spans="2:6" outlineLevel="1" x14ac:dyDescent="0.25">
      <c r="B14" s="113" t="s">
        <v>143</v>
      </c>
      <c r="C14" s="114" t="s">
        <v>142</v>
      </c>
      <c r="D14" s="115">
        <v>482.88</v>
      </c>
      <c r="E14" s="35" t="s">
        <v>117</v>
      </c>
    </row>
    <row r="15" spans="2:6" ht="30" outlineLevel="1" x14ac:dyDescent="0.25">
      <c r="B15" s="113" t="s">
        <v>141</v>
      </c>
      <c r="C15" s="114" t="s">
        <v>140</v>
      </c>
      <c r="D15" s="115">
        <v>482.95</v>
      </c>
      <c r="E15" s="35" t="s">
        <v>117</v>
      </c>
    </row>
    <row r="16" spans="2:6" outlineLevel="1" x14ac:dyDescent="0.25">
      <c r="B16" s="113" t="s">
        <v>139</v>
      </c>
      <c r="C16" s="114" t="s">
        <v>138</v>
      </c>
      <c r="D16" s="115">
        <v>519.1</v>
      </c>
      <c r="E16" s="35" t="s">
        <v>117</v>
      </c>
    </row>
    <row r="17" spans="2:6" ht="30" outlineLevel="1" x14ac:dyDescent="0.25">
      <c r="B17" s="113" t="s">
        <v>137</v>
      </c>
      <c r="C17" s="114" t="s">
        <v>136</v>
      </c>
      <c r="D17" s="115">
        <v>429.72</v>
      </c>
      <c r="E17" s="35" t="s">
        <v>117</v>
      </c>
    </row>
    <row r="18" spans="2:6" ht="30" outlineLevel="1" x14ac:dyDescent="0.25">
      <c r="B18" s="113" t="s">
        <v>135</v>
      </c>
      <c r="C18" s="114" t="s">
        <v>134</v>
      </c>
      <c r="D18" s="115">
        <v>478.92</v>
      </c>
      <c r="E18" s="35" t="s">
        <v>117</v>
      </c>
    </row>
    <row r="19" spans="2:6" ht="30" outlineLevel="1" x14ac:dyDescent="0.25">
      <c r="B19" s="113" t="s">
        <v>133</v>
      </c>
      <c r="C19" s="114" t="s">
        <v>179</v>
      </c>
      <c r="D19" s="115">
        <v>483.06</v>
      </c>
      <c r="E19" s="35" t="s">
        <v>117</v>
      </c>
    </row>
    <row r="20" spans="2:6" outlineLevel="1" x14ac:dyDescent="0.25">
      <c r="B20" s="113" t="s">
        <v>132</v>
      </c>
      <c r="C20" s="114" t="s">
        <v>131</v>
      </c>
      <c r="D20" s="115">
        <v>449.85</v>
      </c>
      <c r="E20" s="35" t="s">
        <v>117</v>
      </c>
    </row>
    <row r="21" spans="2:6" ht="30" outlineLevel="1" x14ac:dyDescent="0.25">
      <c r="B21" s="113" t="s">
        <v>130</v>
      </c>
      <c r="C21" s="117" t="s">
        <v>129</v>
      </c>
      <c r="D21" s="34" t="s">
        <v>117</v>
      </c>
      <c r="E21" s="116">
        <v>474.52</v>
      </c>
    </row>
    <row r="22" spans="2:6" outlineLevel="1" x14ac:dyDescent="0.25">
      <c r="B22" s="113" t="s">
        <v>128</v>
      </c>
      <c r="C22" s="117" t="s">
        <v>127</v>
      </c>
      <c r="D22" s="34" t="s">
        <v>117</v>
      </c>
      <c r="E22" s="116">
        <v>470.39</v>
      </c>
    </row>
    <row r="23" spans="2:6" ht="30" outlineLevel="1" x14ac:dyDescent="0.25">
      <c r="B23" s="113" t="s">
        <v>126</v>
      </c>
      <c r="C23" s="117" t="s">
        <v>125</v>
      </c>
      <c r="D23" s="34" t="s">
        <v>117</v>
      </c>
      <c r="E23" s="116">
        <v>463.59</v>
      </c>
    </row>
    <row r="24" spans="2:6" outlineLevel="1" x14ac:dyDescent="0.25">
      <c r="B24" s="113" t="s">
        <v>124</v>
      </c>
      <c r="C24" s="117" t="s">
        <v>123</v>
      </c>
      <c r="D24" s="34" t="s">
        <v>117</v>
      </c>
      <c r="E24" s="116">
        <v>419.08</v>
      </c>
    </row>
    <row r="25" spans="2:6" ht="30" outlineLevel="1" x14ac:dyDescent="0.25">
      <c r="B25" s="113" t="s">
        <v>122</v>
      </c>
      <c r="C25" s="117" t="s">
        <v>121</v>
      </c>
      <c r="D25" s="34" t="s">
        <v>117</v>
      </c>
      <c r="E25" s="116">
        <v>430.52</v>
      </c>
    </row>
    <row r="26" spans="2:6" ht="30" outlineLevel="1" x14ac:dyDescent="0.25">
      <c r="B26" s="113" t="s">
        <v>120</v>
      </c>
      <c r="C26" s="117" t="s">
        <v>178</v>
      </c>
      <c r="D26" s="34" t="s">
        <v>117</v>
      </c>
      <c r="E26" s="116">
        <v>408.8</v>
      </c>
    </row>
    <row r="27" spans="2:6" outlineLevel="1" x14ac:dyDescent="0.25">
      <c r="B27" s="113" t="s">
        <v>119</v>
      </c>
      <c r="C27" s="117" t="s">
        <v>118</v>
      </c>
      <c r="D27" s="34" t="s">
        <v>117</v>
      </c>
      <c r="E27" s="116">
        <v>475.8</v>
      </c>
    </row>
    <row r="28" spans="2:6" ht="15.75" x14ac:dyDescent="0.25">
      <c r="B28" s="20">
        <v>117</v>
      </c>
      <c r="C28" s="19" t="s">
        <v>116</v>
      </c>
      <c r="D28" s="18">
        <v>453</v>
      </c>
      <c r="E28" s="17">
        <v>479</v>
      </c>
    </row>
    <row r="29" spans="2:6" ht="15.75" x14ac:dyDescent="0.25">
      <c r="B29" s="20">
        <v>118</v>
      </c>
      <c r="C29" s="151" t="s">
        <v>115</v>
      </c>
      <c r="D29" s="152"/>
      <c r="E29" s="153"/>
    </row>
    <row r="30" spans="2:6" x14ac:dyDescent="0.25">
      <c r="B30" s="22" t="s">
        <v>42</v>
      </c>
      <c r="C30" s="21" t="s">
        <v>114</v>
      </c>
      <c r="D30" s="162">
        <v>475</v>
      </c>
      <c r="E30" s="112">
        <v>508.51</v>
      </c>
    </row>
    <row r="31" spans="2:6" x14ac:dyDescent="0.25">
      <c r="B31" s="22" t="s">
        <v>40</v>
      </c>
      <c r="C31" s="21" t="s">
        <v>113</v>
      </c>
      <c r="D31" s="162"/>
      <c r="E31" s="112">
        <v>592.32000000000005</v>
      </c>
    </row>
    <row r="32" spans="2:6" x14ac:dyDescent="0.25">
      <c r="B32" s="22" t="s">
        <v>64</v>
      </c>
      <c r="C32" s="21" t="s">
        <v>112</v>
      </c>
      <c r="D32" s="162"/>
      <c r="E32" s="112">
        <v>488.04</v>
      </c>
      <c r="F32" s="23"/>
    </row>
    <row r="33" spans="2:6" ht="30" x14ac:dyDescent="0.25">
      <c r="B33" s="22" t="s">
        <v>62</v>
      </c>
      <c r="C33" s="21" t="s">
        <v>111</v>
      </c>
      <c r="D33" s="162"/>
      <c r="E33" s="112">
        <v>487.06</v>
      </c>
      <c r="F33" s="23"/>
    </row>
    <row r="34" spans="2:6" ht="30" x14ac:dyDescent="0.25">
      <c r="B34" s="22" t="s">
        <v>60</v>
      </c>
      <c r="C34" s="21" t="s">
        <v>110</v>
      </c>
      <c r="D34" s="162"/>
      <c r="E34" s="112">
        <v>485.14</v>
      </c>
      <c r="F34" s="23"/>
    </row>
    <row r="35" spans="2:6" ht="30" x14ac:dyDescent="0.25">
      <c r="B35" s="22" t="s">
        <v>100</v>
      </c>
      <c r="C35" s="21" t="s">
        <v>109</v>
      </c>
      <c r="D35" s="162"/>
      <c r="E35" s="112">
        <v>456.22</v>
      </c>
      <c r="F35" s="23"/>
    </row>
    <row r="36" spans="2:6" s="31" customFormat="1" ht="45" x14ac:dyDescent="0.25">
      <c r="B36" s="33" t="s">
        <v>108</v>
      </c>
      <c r="C36" s="21" t="s">
        <v>107</v>
      </c>
      <c r="D36" s="162"/>
      <c r="E36" s="32">
        <v>427.57</v>
      </c>
      <c r="F36" s="23"/>
    </row>
    <row r="37" spans="2:6" ht="15.75" x14ac:dyDescent="0.25">
      <c r="B37" s="20">
        <v>119</v>
      </c>
      <c r="C37" s="151" t="s">
        <v>106</v>
      </c>
      <c r="D37" s="152"/>
      <c r="E37" s="153"/>
      <c r="F37" s="30"/>
    </row>
    <row r="38" spans="2:6" outlineLevel="1" x14ac:dyDescent="0.25">
      <c r="B38" s="22" t="s">
        <v>42</v>
      </c>
      <c r="C38" s="21" t="s">
        <v>105</v>
      </c>
      <c r="D38" s="111">
        <v>511.34</v>
      </c>
      <c r="E38" s="112">
        <v>536.02</v>
      </c>
    </row>
    <row r="39" spans="2:6" outlineLevel="1" x14ac:dyDescent="0.25">
      <c r="B39" s="22" t="s">
        <v>40</v>
      </c>
      <c r="C39" s="21" t="s">
        <v>104</v>
      </c>
      <c r="D39" s="111">
        <v>517.45000000000005</v>
      </c>
      <c r="E39" s="112">
        <v>536.87</v>
      </c>
    </row>
    <row r="40" spans="2:6" outlineLevel="1" x14ac:dyDescent="0.25">
      <c r="B40" s="22" t="s">
        <v>64</v>
      </c>
      <c r="C40" s="21" t="s">
        <v>103</v>
      </c>
      <c r="D40" s="111">
        <v>480.25</v>
      </c>
      <c r="E40" s="112">
        <v>505.44</v>
      </c>
    </row>
    <row r="41" spans="2:6" ht="30" outlineLevel="1" x14ac:dyDescent="0.25">
      <c r="B41" s="22" t="s">
        <v>62</v>
      </c>
      <c r="C41" s="21" t="s">
        <v>102</v>
      </c>
      <c r="D41" s="111">
        <v>501.86</v>
      </c>
      <c r="E41" s="112">
        <v>517.94000000000005</v>
      </c>
    </row>
    <row r="42" spans="2:6" outlineLevel="1" x14ac:dyDescent="0.25">
      <c r="B42" s="22" t="s">
        <v>60</v>
      </c>
      <c r="C42" s="21" t="s">
        <v>101</v>
      </c>
      <c r="D42" s="111">
        <v>438.57</v>
      </c>
      <c r="E42" s="112">
        <v>479.83</v>
      </c>
    </row>
    <row r="43" spans="2:6" outlineLevel="1" x14ac:dyDescent="0.25">
      <c r="B43" s="22" t="s">
        <v>100</v>
      </c>
      <c r="C43" s="21" t="s">
        <v>99</v>
      </c>
      <c r="D43" s="111">
        <v>460.23</v>
      </c>
      <c r="E43" s="112">
        <v>472.5</v>
      </c>
    </row>
    <row r="44" spans="2:6" ht="15.75" x14ac:dyDescent="0.25">
      <c r="B44" s="20">
        <v>121</v>
      </c>
      <c r="C44" s="19" t="s">
        <v>98</v>
      </c>
      <c r="D44" s="18">
        <v>401</v>
      </c>
      <c r="E44" s="28">
        <v>424.92</v>
      </c>
    </row>
    <row r="45" spans="2:6" ht="15.75" x14ac:dyDescent="0.25">
      <c r="B45" s="20">
        <v>125</v>
      </c>
      <c r="C45" s="19" t="s">
        <v>97</v>
      </c>
      <c r="D45" s="18">
        <v>385</v>
      </c>
      <c r="E45" s="28">
        <v>488</v>
      </c>
    </row>
    <row r="46" spans="2:6" ht="15.75" x14ac:dyDescent="0.25">
      <c r="B46" s="20">
        <v>126</v>
      </c>
      <c r="C46" s="151" t="s">
        <v>96</v>
      </c>
      <c r="D46" s="152"/>
      <c r="E46" s="153"/>
    </row>
    <row r="47" spans="2:6" ht="45" outlineLevel="1" x14ac:dyDescent="0.25">
      <c r="B47" s="22" t="s">
        <v>42</v>
      </c>
      <c r="C47" s="21" t="s">
        <v>95</v>
      </c>
      <c r="D47" s="111">
        <v>389.18</v>
      </c>
      <c r="E47" s="29">
        <v>403.41</v>
      </c>
      <c r="F47" s="23"/>
    </row>
    <row r="48" spans="2:6" ht="30" outlineLevel="1" x14ac:dyDescent="0.25">
      <c r="B48" s="22" t="s">
        <v>40</v>
      </c>
      <c r="C48" s="21" t="s">
        <v>94</v>
      </c>
      <c r="D48" s="111">
        <v>416.78</v>
      </c>
      <c r="E48" s="29">
        <v>405.11</v>
      </c>
      <c r="F48" s="23"/>
    </row>
    <row r="49" spans="2:6" ht="15.75" x14ac:dyDescent="0.25">
      <c r="B49" s="20">
        <v>127</v>
      </c>
      <c r="C49" s="19" t="s">
        <v>93</v>
      </c>
      <c r="D49" s="18">
        <v>346.36</v>
      </c>
      <c r="E49" s="28">
        <v>384.66</v>
      </c>
    </row>
    <row r="50" spans="2:6" ht="15.75" x14ac:dyDescent="0.25">
      <c r="B50" s="20">
        <v>128</v>
      </c>
      <c r="C50" s="151" t="s">
        <v>92</v>
      </c>
      <c r="D50" s="152"/>
      <c r="E50" s="153"/>
    </row>
    <row r="51" spans="2:6" x14ac:dyDescent="0.25">
      <c r="B51" s="22" t="s">
        <v>42</v>
      </c>
      <c r="C51" s="21" t="s">
        <v>91</v>
      </c>
      <c r="D51" s="162">
        <v>367.97</v>
      </c>
      <c r="E51" s="29">
        <v>423.01</v>
      </c>
    </row>
    <row r="52" spans="2:6" x14ac:dyDescent="0.25">
      <c r="B52" s="22" t="s">
        <v>40</v>
      </c>
      <c r="C52" s="21" t="s">
        <v>90</v>
      </c>
      <c r="D52" s="162"/>
      <c r="E52" s="29">
        <v>407.05</v>
      </c>
    </row>
    <row r="53" spans="2:6" ht="60" x14ac:dyDescent="0.25">
      <c r="B53" s="22" t="s">
        <v>64</v>
      </c>
      <c r="C53" s="21" t="s">
        <v>89</v>
      </c>
      <c r="D53" s="162"/>
      <c r="E53" s="29">
        <v>386.47</v>
      </c>
    </row>
    <row r="54" spans="2:6" ht="15.75" x14ac:dyDescent="0.25">
      <c r="B54" s="20">
        <v>135</v>
      </c>
      <c r="C54" s="19" t="s">
        <v>88</v>
      </c>
      <c r="D54" s="18">
        <v>414</v>
      </c>
      <c r="E54" s="17">
        <v>440.77</v>
      </c>
    </row>
    <row r="55" spans="2:6" ht="15.75" x14ac:dyDescent="0.25">
      <c r="B55" s="20">
        <v>136</v>
      </c>
      <c r="C55" s="19" t="s">
        <v>87</v>
      </c>
      <c r="D55" s="18">
        <v>375.43</v>
      </c>
      <c r="E55" s="28">
        <v>402.3</v>
      </c>
    </row>
    <row r="56" spans="2:6" ht="15.75" x14ac:dyDescent="0.25">
      <c r="B56" s="20">
        <v>211</v>
      </c>
      <c r="C56" s="19" t="s">
        <v>86</v>
      </c>
      <c r="D56" s="18">
        <v>479.81</v>
      </c>
      <c r="E56" s="28">
        <v>486</v>
      </c>
      <c r="F56" s="23"/>
    </row>
    <row r="57" spans="2:6" ht="15.75" x14ac:dyDescent="0.25">
      <c r="B57" s="20">
        <v>212</v>
      </c>
      <c r="C57" s="19" t="s">
        <v>85</v>
      </c>
      <c r="D57" s="18">
        <v>471.77</v>
      </c>
      <c r="E57" s="28">
        <v>499.55</v>
      </c>
    </row>
    <row r="58" spans="2:6" ht="15.75" x14ac:dyDescent="0.25">
      <c r="B58" s="20">
        <v>215</v>
      </c>
      <c r="C58" s="151" t="s">
        <v>84</v>
      </c>
      <c r="D58" s="152"/>
      <c r="E58" s="153"/>
    </row>
    <row r="59" spans="2:6" ht="60" x14ac:dyDescent="0.25">
      <c r="B59" s="22" t="s">
        <v>42</v>
      </c>
      <c r="C59" s="21" t="s">
        <v>83</v>
      </c>
      <c r="D59" s="150">
        <v>440.51</v>
      </c>
      <c r="E59" s="29">
        <v>457.74</v>
      </c>
    </row>
    <row r="60" spans="2:6" ht="45" x14ac:dyDescent="0.25">
      <c r="B60" s="22" t="s">
        <v>40</v>
      </c>
      <c r="C60" s="21" t="s">
        <v>82</v>
      </c>
      <c r="D60" s="150"/>
      <c r="E60" s="29">
        <v>466.63</v>
      </c>
    </row>
    <row r="61" spans="2:6" x14ac:dyDescent="0.25">
      <c r="B61" s="22" t="s">
        <v>64</v>
      </c>
      <c r="C61" s="21" t="s">
        <v>81</v>
      </c>
      <c r="D61" s="150"/>
      <c r="E61" s="29">
        <v>474.92</v>
      </c>
    </row>
    <row r="62" spans="2:6" ht="15.75" x14ac:dyDescent="0.25">
      <c r="B62" s="20">
        <v>216</v>
      </c>
      <c r="C62" s="19" t="s">
        <v>80</v>
      </c>
      <c r="D62" s="18">
        <v>374</v>
      </c>
      <c r="E62" s="28">
        <v>405</v>
      </c>
    </row>
    <row r="63" spans="2:6" ht="15.75" x14ac:dyDescent="0.25">
      <c r="B63" s="20">
        <v>221</v>
      </c>
      <c r="C63" s="19" t="s">
        <v>79</v>
      </c>
      <c r="D63" s="18">
        <v>458.25</v>
      </c>
      <c r="E63" s="28">
        <v>477.22</v>
      </c>
    </row>
    <row r="64" spans="2:6" ht="15.75" x14ac:dyDescent="0.25">
      <c r="B64" s="20">
        <v>222</v>
      </c>
      <c r="C64" s="19" t="s">
        <v>78</v>
      </c>
      <c r="D64" s="18">
        <v>472.86</v>
      </c>
      <c r="E64" s="28">
        <v>475.7</v>
      </c>
      <c r="F64" s="23"/>
    </row>
    <row r="65" spans="2:6" ht="15.75" x14ac:dyDescent="0.25">
      <c r="B65" s="20">
        <v>225</v>
      </c>
      <c r="C65" s="19" t="s">
        <v>77</v>
      </c>
      <c r="D65" s="18">
        <v>379.9</v>
      </c>
      <c r="E65" s="28">
        <v>391.3</v>
      </c>
    </row>
    <row r="66" spans="2:6" ht="15.75" x14ac:dyDescent="0.25">
      <c r="B66" s="20">
        <v>226</v>
      </c>
      <c r="C66" s="19" t="s">
        <v>76</v>
      </c>
      <c r="D66" s="18">
        <v>399</v>
      </c>
      <c r="E66" s="17">
        <v>441.98</v>
      </c>
    </row>
    <row r="67" spans="2:6" ht="15.75" x14ac:dyDescent="0.25">
      <c r="B67" s="20">
        <v>231</v>
      </c>
      <c r="C67" s="19" t="s">
        <v>75</v>
      </c>
      <c r="D67" s="18">
        <v>413</v>
      </c>
      <c r="E67" s="17">
        <v>433.28</v>
      </c>
    </row>
    <row r="68" spans="2:6" ht="15.75" x14ac:dyDescent="0.25">
      <c r="B68" s="20">
        <v>235</v>
      </c>
      <c r="C68" s="151" t="s">
        <v>74</v>
      </c>
      <c r="D68" s="152"/>
      <c r="E68" s="153"/>
      <c r="F68" s="23"/>
    </row>
    <row r="69" spans="2:6" ht="60" x14ac:dyDescent="0.25">
      <c r="B69" s="27" t="s">
        <v>42</v>
      </c>
      <c r="C69" s="26" t="s">
        <v>73</v>
      </c>
      <c r="D69" s="111">
        <v>396</v>
      </c>
      <c r="E69" s="166">
        <v>431</v>
      </c>
      <c r="F69" s="23"/>
    </row>
    <row r="70" spans="2:6" x14ac:dyDescent="0.25">
      <c r="B70" s="27" t="s">
        <v>40</v>
      </c>
      <c r="C70" s="26" t="s">
        <v>72</v>
      </c>
      <c r="D70" s="111">
        <v>408</v>
      </c>
      <c r="E70" s="166"/>
      <c r="F70" s="23"/>
    </row>
    <row r="71" spans="2:6" x14ac:dyDescent="0.25">
      <c r="B71" s="27" t="s">
        <v>64</v>
      </c>
      <c r="C71" s="26" t="s">
        <v>71</v>
      </c>
      <c r="D71" s="111">
        <v>440</v>
      </c>
      <c r="E71" s="166"/>
      <c r="F71" s="23"/>
    </row>
    <row r="72" spans="2:6" ht="15.75" x14ac:dyDescent="0.25">
      <c r="B72" s="20">
        <v>236</v>
      </c>
      <c r="C72" s="19" t="s">
        <v>70</v>
      </c>
      <c r="D72" s="18">
        <v>391</v>
      </c>
      <c r="E72" s="17">
        <v>422.38</v>
      </c>
    </row>
    <row r="73" spans="2:6" ht="15.75" x14ac:dyDescent="0.25">
      <c r="B73" s="20">
        <v>237</v>
      </c>
      <c r="C73" s="19" t="s">
        <v>69</v>
      </c>
      <c r="D73" s="18">
        <v>374</v>
      </c>
      <c r="E73" s="17">
        <v>387</v>
      </c>
    </row>
    <row r="74" spans="2:6" ht="15.75" x14ac:dyDescent="0.25">
      <c r="B74" s="20">
        <v>311</v>
      </c>
      <c r="C74" s="19" t="s">
        <v>68</v>
      </c>
      <c r="D74" s="18">
        <v>459</v>
      </c>
      <c r="E74" s="17">
        <v>480</v>
      </c>
    </row>
    <row r="75" spans="2:6" ht="15.75" x14ac:dyDescent="0.25">
      <c r="B75" s="20">
        <v>315</v>
      </c>
      <c r="C75" s="151" t="s">
        <v>67</v>
      </c>
      <c r="D75" s="152"/>
      <c r="E75" s="153"/>
    </row>
    <row r="76" spans="2:6" x14ac:dyDescent="0.25">
      <c r="B76" s="22" t="s">
        <v>42</v>
      </c>
      <c r="C76" s="21" t="s">
        <v>66</v>
      </c>
      <c r="D76" s="150">
        <v>414</v>
      </c>
      <c r="E76" s="112">
        <v>496</v>
      </c>
    </row>
    <row r="77" spans="2:6" x14ac:dyDescent="0.25">
      <c r="B77" s="22" t="s">
        <v>40</v>
      </c>
      <c r="C77" s="21" t="s">
        <v>65</v>
      </c>
      <c r="D77" s="150"/>
      <c r="E77" s="112">
        <v>477</v>
      </c>
    </row>
    <row r="78" spans="2:6" x14ac:dyDescent="0.25">
      <c r="B78" s="22" t="s">
        <v>64</v>
      </c>
      <c r="C78" s="21" t="s">
        <v>63</v>
      </c>
      <c r="D78" s="150"/>
      <c r="E78" s="112">
        <v>485</v>
      </c>
    </row>
    <row r="79" spans="2:6" x14ac:dyDescent="0.25">
      <c r="B79" s="22" t="s">
        <v>62</v>
      </c>
      <c r="C79" s="21" t="s">
        <v>61</v>
      </c>
      <c r="D79" s="150"/>
      <c r="E79" s="112">
        <v>418</v>
      </c>
      <c r="F79" s="23"/>
    </row>
    <row r="80" spans="2:6" ht="135" x14ac:dyDescent="0.25">
      <c r="B80" s="22" t="s">
        <v>60</v>
      </c>
      <c r="C80" s="21" t="s">
        <v>59</v>
      </c>
      <c r="D80" s="150"/>
      <c r="E80" s="112">
        <v>442</v>
      </c>
    </row>
    <row r="81" spans="2:6" ht="15.75" x14ac:dyDescent="0.25">
      <c r="B81" s="20">
        <v>316</v>
      </c>
      <c r="C81" s="19" t="s">
        <v>58</v>
      </c>
      <c r="D81" s="18">
        <v>417</v>
      </c>
      <c r="E81" s="17">
        <v>457.52</v>
      </c>
    </row>
    <row r="82" spans="2:6" ht="15.75" x14ac:dyDescent="0.25">
      <c r="B82" s="20">
        <v>317</v>
      </c>
      <c r="C82" s="19" t="s">
        <v>57</v>
      </c>
      <c r="D82" s="18">
        <v>420</v>
      </c>
      <c r="E82" s="17">
        <v>423</v>
      </c>
    </row>
    <row r="83" spans="2:6" ht="15.75" x14ac:dyDescent="0.25">
      <c r="B83" s="20">
        <v>325</v>
      </c>
      <c r="C83" s="19" t="s">
        <v>56</v>
      </c>
      <c r="D83" s="18">
        <v>391</v>
      </c>
      <c r="E83" s="17">
        <v>366</v>
      </c>
      <c r="F83" s="23"/>
    </row>
    <row r="84" spans="2:6" ht="15.75" x14ac:dyDescent="0.25">
      <c r="B84" s="20">
        <v>326</v>
      </c>
      <c r="C84" s="151" t="s">
        <v>55</v>
      </c>
      <c r="D84" s="152"/>
      <c r="E84" s="153"/>
    </row>
    <row r="85" spans="2:6" ht="45" x14ac:dyDescent="0.25">
      <c r="B85" s="22" t="s">
        <v>42</v>
      </c>
      <c r="C85" s="21" t="s">
        <v>54</v>
      </c>
      <c r="D85" s="150">
        <v>377</v>
      </c>
      <c r="E85" s="112">
        <v>409</v>
      </c>
    </row>
    <row r="86" spans="2:6" ht="30" x14ac:dyDescent="0.25">
      <c r="B86" s="22" t="s">
        <v>40</v>
      </c>
      <c r="C86" s="21" t="s">
        <v>53</v>
      </c>
      <c r="D86" s="150"/>
      <c r="E86" s="112">
        <v>366</v>
      </c>
      <c r="F86" s="23"/>
    </row>
    <row r="87" spans="2:6" ht="15.75" x14ac:dyDescent="0.25">
      <c r="B87" s="25">
        <v>327</v>
      </c>
      <c r="C87" s="24" t="s">
        <v>52</v>
      </c>
      <c r="D87" s="18">
        <v>384.22</v>
      </c>
      <c r="E87" s="17">
        <v>407.45</v>
      </c>
    </row>
    <row r="88" spans="2:6" ht="15.75" x14ac:dyDescent="0.25">
      <c r="B88" s="20">
        <v>335</v>
      </c>
      <c r="C88" s="19" t="s">
        <v>51</v>
      </c>
      <c r="D88" s="18">
        <v>451.51</v>
      </c>
      <c r="E88" s="17">
        <v>467.79</v>
      </c>
    </row>
    <row r="89" spans="2:6" ht="15.75" x14ac:dyDescent="0.25">
      <c r="B89" s="20">
        <v>336</v>
      </c>
      <c r="C89" s="19" t="s">
        <v>50</v>
      </c>
      <c r="D89" s="18">
        <v>428</v>
      </c>
      <c r="E89" s="17">
        <v>462</v>
      </c>
    </row>
    <row r="90" spans="2:6" ht="15.75" x14ac:dyDescent="0.25">
      <c r="B90" s="20">
        <v>337</v>
      </c>
      <c r="C90" s="19" t="s">
        <v>49</v>
      </c>
      <c r="D90" s="18">
        <v>388</v>
      </c>
      <c r="E90" s="17">
        <v>422</v>
      </c>
    </row>
    <row r="91" spans="2:6" ht="15.75" x14ac:dyDescent="0.25">
      <c r="B91" s="20">
        <v>415</v>
      </c>
      <c r="C91" s="19" t="s">
        <v>48</v>
      </c>
      <c r="D91" s="18">
        <v>442.58</v>
      </c>
      <c r="E91" s="17">
        <v>465.51</v>
      </c>
      <c r="F91" s="23"/>
    </row>
    <row r="92" spans="2:6" ht="15.75" x14ac:dyDescent="0.25">
      <c r="B92" s="20">
        <v>416</v>
      </c>
      <c r="C92" s="19" t="s">
        <v>47</v>
      </c>
      <c r="D92" s="18">
        <v>475.84</v>
      </c>
      <c r="E92" s="17">
        <v>505.5</v>
      </c>
    </row>
    <row r="93" spans="2:6" ht="15.75" x14ac:dyDescent="0.25">
      <c r="B93" s="20">
        <v>417</v>
      </c>
      <c r="C93" s="19" t="s">
        <v>46</v>
      </c>
      <c r="D93" s="18">
        <v>360</v>
      </c>
      <c r="E93" s="17">
        <v>390</v>
      </c>
    </row>
    <row r="94" spans="2:6" ht="15.75" x14ac:dyDescent="0.25">
      <c r="B94" s="20">
        <v>421</v>
      </c>
      <c r="C94" s="19" t="s">
        <v>45</v>
      </c>
      <c r="D94" s="18">
        <v>460</v>
      </c>
      <c r="E94" s="17">
        <v>484</v>
      </c>
    </row>
    <row r="95" spans="2:6" ht="15.75" x14ac:dyDescent="0.25">
      <c r="B95" s="20">
        <v>425</v>
      </c>
      <c r="C95" s="19" t="s">
        <v>44</v>
      </c>
      <c r="D95" s="18">
        <v>416.68</v>
      </c>
      <c r="E95" s="17">
        <v>430.53</v>
      </c>
    </row>
    <row r="96" spans="2:6" ht="15.75" x14ac:dyDescent="0.25">
      <c r="B96" s="20">
        <v>426</v>
      </c>
      <c r="C96" s="151" t="s">
        <v>43</v>
      </c>
      <c r="D96" s="152"/>
      <c r="E96" s="153"/>
    </row>
    <row r="97" spans="2:6" x14ac:dyDescent="0.25">
      <c r="B97" s="22" t="s">
        <v>42</v>
      </c>
      <c r="C97" s="21" t="s">
        <v>41</v>
      </c>
      <c r="D97" s="150">
        <v>419.72</v>
      </c>
      <c r="E97" s="112">
        <v>447.77</v>
      </c>
    </row>
    <row r="98" spans="2:6" x14ac:dyDescent="0.25">
      <c r="B98" s="22" t="s">
        <v>40</v>
      </c>
      <c r="C98" s="21" t="s">
        <v>39</v>
      </c>
      <c r="D98" s="150"/>
      <c r="E98" s="112">
        <v>431.85</v>
      </c>
    </row>
    <row r="99" spans="2:6" ht="15.75" x14ac:dyDescent="0.25">
      <c r="B99" s="20">
        <v>435</v>
      </c>
      <c r="C99" s="19" t="s">
        <v>38</v>
      </c>
      <c r="D99" s="18">
        <v>449.31</v>
      </c>
      <c r="E99" s="17">
        <v>499.86</v>
      </c>
    </row>
    <row r="100" spans="2:6" ht="15.75" x14ac:dyDescent="0.25">
      <c r="B100" s="20">
        <v>436</v>
      </c>
      <c r="C100" s="19" t="s">
        <v>37</v>
      </c>
      <c r="D100" s="18">
        <v>398.48</v>
      </c>
      <c r="E100" s="17">
        <v>424.73</v>
      </c>
    </row>
    <row r="101" spans="2:6" ht="16.5" thickBot="1" x14ac:dyDescent="0.3">
      <c r="B101" s="16">
        <v>437</v>
      </c>
      <c r="C101" s="15" t="s">
        <v>36</v>
      </c>
      <c r="D101" s="14">
        <v>368.68</v>
      </c>
      <c r="E101" s="13">
        <v>401.98</v>
      </c>
    </row>
    <row r="102" spans="2:6" x14ac:dyDescent="0.25">
      <c r="F102" s="12"/>
    </row>
    <row r="103" spans="2:6" x14ac:dyDescent="0.25">
      <c r="B103" s="11" t="s">
        <v>35</v>
      </c>
      <c r="C103" s="11" t="s">
        <v>34</v>
      </c>
      <c r="F103" s="12"/>
    </row>
    <row r="104" spans="2:6" x14ac:dyDescent="0.25">
      <c r="F104" s="12"/>
    </row>
  </sheetData>
  <mergeCells count="21">
    <mergeCell ref="D97:D98"/>
    <mergeCell ref="E69:E71"/>
    <mergeCell ref="D76:D80"/>
    <mergeCell ref="D85:D86"/>
    <mergeCell ref="C68:E68"/>
    <mergeCell ref="C75:E75"/>
    <mergeCell ref="C84:E84"/>
    <mergeCell ref="C96:E96"/>
    <mergeCell ref="B1:E1"/>
    <mergeCell ref="B2:C2"/>
    <mergeCell ref="D7:D10"/>
    <mergeCell ref="C4:E4"/>
    <mergeCell ref="D30:D36"/>
    <mergeCell ref="C11:E11"/>
    <mergeCell ref="C29:E29"/>
    <mergeCell ref="D59:D61"/>
    <mergeCell ref="C37:E37"/>
    <mergeCell ref="C46:E46"/>
    <mergeCell ref="C50:E50"/>
    <mergeCell ref="C58:E58"/>
    <mergeCell ref="D51:D53"/>
  </mergeCells>
  <pageMargins left="0.7" right="0.7" top="0.78740157499999996" bottom="0.78740157499999996" header="0.3" footer="0.3"/>
  <pageSetup paperSize="9" scale="52" orientation="portrait" r:id="rId1"/>
  <headerFooter>
    <oddHeader>&amp;C&amp;16Alle Angaben ohne Gewähr!</oddHeader>
    <oddFooter>&amp;C&amp;16Stand: 25.08.2021&amp;R&amp;16&amp;P/&amp;N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3C00-827D-474F-8A58-CB2B48701594}">
  <dimension ref="A1:H20"/>
  <sheetViews>
    <sheetView zoomScale="110" zoomScaleNormal="110" workbookViewId="0">
      <selection activeCell="E13" sqref="E13"/>
    </sheetView>
  </sheetViews>
  <sheetFormatPr baseColWidth="10" defaultColWidth="11.42578125" defaultRowHeight="12.75" x14ac:dyDescent="0.2"/>
  <cols>
    <col min="1" max="1" width="31.85546875" style="56" bestFit="1" customWidth="1"/>
    <col min="2" max="2" width="12.5703125" style="56" customWidth="1"/>
    <col min="3" max="3" width="3.5703125" style="56" customWidth="1"/>
    <col min="4" max="4" width="31.85546875" style="56" bestFit="1" customWidth="1"/>
    <col min="5" max="5" width="12" style="56" customWidth="1"/>
    <col min="6" max="6" width="4.28515625" style="56" customWidth="1"/>
    <col min="7" max="7" width="31.85546875" style="56" bestFit="1" customWidth="1"/>
    <col min="8" max="8" width="12.5703125" style="56" customWidth="1"/>
    <col min="9" max="16384" width="11.42578125" style="56"/>
  </cols>
  <sheetData>
    <row r="1" spans="1:8" ht="13.5" thickBot="1" x14ac:dyDescent="0.25"/>
    <row r="2" spans="1:8" ht="16.5" thickBot="1" x14ac:dyDescent="0.3">
      <c r="A2" s="172" t="s">
        <v>164</v>
      </c>
      <c r="B2" s="173"/>
      <c r="D2" s="172" t="s">
        <v>164</v>
      </c>
      <c r="E2" s="173"/>
      <c r="G2" s="172" t="s">
        <v>164</v>
      </c>
      <c r="H2" s="173"/>
    </row>
    <row r="3" spans="1:8" ht="13.5" thickBot="1" x14ac:dyDescent="0.25"/>
    <row r="4" spans="1:8" x14ac:dyDescent="0.2">
      <c r="A4" s="174" t="s">
        <v>163</v>
      </c>
      <c r="B4" s="168"/>
      <c r="D4" s="174" t="s">
        <v>163</v>
      </c>
      <c r="E4" s="168"/>
      <c r="G4" s="174" t="s">
        <v>163</v>
      </c>
      <c r="H4" s="168"/>
    </row>
    <row r="5" spans="1:8" ht="12.75" customHeight="1" x14ac:dyDescent="0.2">
      <c r="A5" s="169" t="s">
        <v>160</v>
      </c>
      <c r="B5" s="61"/>
      <c r="D5" s="169" t="s">
        <v>160</v>
      </c>
      <c r="E5" s="61"/>
      <c r="G5" s="169" t="s">
        <v>160</v>
      </c>
      <c r="H5" s="61"/>
    </row>
    <row r="6" spans="1:8" ht="15" x14ac:dyDescent="0.25">
      <c r="A6" s="169"/>
      <c r="B6" s="72">
        <v>0</v>
      </c>
      <c r="D6" s="169"/>
      <c r="E6" s="72">
        <v>0</v>
      </c>
      <c r="G6" s="169"/>
      <c r="H6" s="72">
        <v>0</v>
      </c>
    </row>
    <row r="7" spans="1:8" ht="15" x14ac:dyDescent="0.25">
      <c r="A7" s="59" t="s">
        <v>159</v>
      </c>
      <c r="B7" s="72">
        <v>0</v>
      </c>
      <c r="D7" s="59" t="s">
        <v>159</v>
      </c>
      <c r="E7" s="72">
        <v>0</v>
      </c>
      <c r="G7" s="59" t="s">
        <v>159</v>
      </c>
      <c r="H7" s="72">
        <v>0</v>
      </c>
    </row>
    <row r="8" spans="1:8" x14ac:dyDescent="0.2">
      <c r="A8" s="58"/>
      <c r="B8" s="57"/>
      <c r="D8" s="58"/>
      <c r="E8" s="57"/>
      <c r="G8" s="58"/>
      <c r="H8" s="57"/>
    </row>
    <row r="9" spans="1:8" x14ac:dyDescent="0.2">
      <c r="A9" s="59" t="s">
        <v>162</v>
      </c>
      <c r="B9" s="60">
        <f>ROUND(B6-B7,2)</f>
        <v>0</v>
      </c>
      <c r="D9" s="59" t="s">
        <v>162</v>
      </c>
      <c r="E9" s="60">
        <f>ROUND(E6-E7,2)</f>
        <v>0</v>
      </c>
      <c r="G9" s="59" t="s">
        <v>162</v>
      </c>
      <c r="H9" s="60">
        <f>ROUND(H6-H7,2)</f>
        <v>0</v>
      </c>
    </row>
    <row r="10" spans="1:8" x14ac:dyDescent="0.2">
      <c r="A10" s="58"/>
      <c r="B10" s="57"/>
      <c r="D10" s="58"/>
      <c r="E10" s="57"/>
      <c r="G10" s="58"/>
      <c r="H10" s="57"/>
    </row>
    <row r="11" spans="1:8" x14ac:dyDescent="0.2">
      <c r="A11" s="74" t="s">
        <v>161</v>
      </c>
      <c r="B11" s="57"/>
      <c r="D11" s="74" t="s">
        <v>161</v>
      </c>
      <c r="E11" s="57"/>
      <c r="G11" s="74" t="s">
        <v>161</v>
      </c>
      <c r="H11" s="57"/>
    </row>
    <row r="12" spans="1:8" x14ac:dyDescent="0.2">
      <c r="A12" s="102">
        <v>2.6499999999999999E-2</v>
      </c>
      <c r="B12" s="60">
        <f>ROUND(B9+B9*$A$12,2)</f>
        <v>0</v>
      </c>
      <c r="D12" s="102">
        <v>2.6499999999999999E-2</v>
      </c>
      <c r="E12" s="60">
        <f>ROUND(E9+E9*$D$12,2)</f>
        <v>0</v>
      </c>
      <c r="G12" s="102">
        <v>2.6499999999999999E-2</v>
      </c>
      <c r="H12" s="60">
        <f>ROUND(H9+H9*$G$12,2)</f>
        <v>0</v>
      </c>
    </row>
    <row r="13" spans="1:8" ht="13.5" thickBot="1" x14ac:dyDescent="0.25">
      <c r="A13" s="58"/>
      <c r="B13" s="57"/>
      <c r="D13" s="58"/>
      <c r="E13" s="57"/>
      <c r="G13" s="58"/>
      <c r="H13" s="57"/>
    </row>
    <row r="14" spans="1:8" ht="13.5" thickBot="1" x14ac:dyDescent="0.25">
      <c r="A14" s="170" t="s">
        <v>161</v>
      </c>
      <c r="B14" s="171"/>
      <c r="D14" s="170" t="s">
        <v>161</v>
      </c>
      <c r="E14" s="171"/>
      <c r="G14" s="170" t="s">
        <v>161</v>
      </c>
      <c r="H14" s="171"/>
    </row>
    <row r="15" spans="1:8" x14ac:dyDescent="0.2">
      <c r="A15" s="167" t="str">
        <f>REPT(A4,1)</f>
        <v xml:space="preserve"> </v>
      </c>
      <c r="B15" s="168"/>
      <c r="D15" s="167" t="str">
        <f>REPT(D4,1)</f>
        <v xml:space="preserve"> </v>
      </c>
      <c r="E15" s="168"/>
      <c r="G15" s="167" t="str">
        <f>REPT(G4,1)</f>
        <v xml:space="preserve"> </v>
      </c>
      <c r="H15" s="168"/>
    </row>
    <row r="16" spans="1:8" x14ac:dyDescent="0.2">
      <c r="A16" s="101" t="s">
        <v>160</v>
      </c>
      <c r="B16" s="60">
        <f>ROUND(B12+B17,2)</f>
        <v>0</v>
      </c>
      <c r="D16" s="101" t="s">
        <v>160</v>
      </c>
      <c r="E16" s="60">
        <f>ROUND(E12+E17,2)</f>
        <v>0</v>
      </c>
      <c r="G16" s="101" t="s">
        <v>160</v>
      </c>
      <c r="H16" s="60">
        <f>ROUND(H12+H17,2)</f>
        <v>0</v>
      </c>
    </row>
    <row r="17" spans="1:8" x14ac:dyDescent="0.2">
      <c r="A17" s="101" t="s">
        <v>159</v>
      </c>
      <c r="B17" s="60">
        <f>ROUND(B7,2)</f>
        <v>0</v>
      </c>
      <c r="D17" s="101" t="s">
        <v>159</v>
      </c>
      <c r="E17" s="60">
        <f>ROUND(E7,2)</f>
        <v>0</v>
      </c>
      <c r="G17" s="101" t="s">
        <v>159</v>
      </c>
      <c r="H17" s="60">
        <f>ROUND(H7,2)</f>
        <v>0</v>
      </c>
    </row>
    <row r="18" spans="1:8" ht="13.5" thickBot="1" x14ac:dyDescent="0.25"/>
    <row r="19" spans="1:8" x14ac:dyDescent="0.2">
      <c r="A19" s="175" t="s">
        <v>180</v>
      </c>
      <c r="B19" s="176"/>
      <c r="D19" s="175" t="s">
        <v>180</v>
      </c>
      <c r="E19" s="176"/>
      <c r="G19" s="175" t="s">
        <v>180</v>
      </c>
      <c r="H19" s="176"/>
    </row>
    <row r="20" spans="1:8" ht="13.5" thickBot="1" x14ac:dyDescent="0.25">
      <c r="A20" s="177" t="s">
        <v>182</v>
      </c>
      <c r="B20" s="178"/>
      <c r="D20" s="177" t="s">
        <v>182</v>
      </c>
      <c r="E20" s="178"/>
      <c r="G20" s="177" t="s">
        <v>182</v>
      </c>
      <c r="H20" s="178"/>
    </row>
  </sheetData>
  <mergeCells count="21">
    <mergeCell ref="G19:H19"/>
    <mergeCell ref="G20:H20"/>
    <mergeCell ref="A19:B19"/>
    <mergeCell ref="A20:B20"/>
    <mergeCell ref="D19:E19"/>
    <mergeCell ref="D20:E20"/>
    <mergeCell ref="A2:B2"/>
    <mergeCell ref="D2:E2"/>
    <mergeCell ref="G2:H2"/>
    <mergeCell ref="A4:B4"/>
    <mergeCell ref="D4:E4"/>
    <mergeCell ref="G4:H4"/>
    <mergeCell ref="A15:B15"/>
    <mergeCell ref="D15:E15"/>
    <mergeCell ref="G15:H15"/>
    <mergeCell ref="A5:A6"/>
    <mergeCell ref="D5:D6"/>
    <mergeCell ref="G5:G6"/>
    <mergeCell ref="A14:B14"/>
    <mergeCell ref="D14:E14"/>
    <mergeCell ref="G14:H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0B80C-8AB2-474F-A1C0-6E1AEAD47F70}">
  <dimension ref="A2:I17"/>
  <sheetViews>
    <sheetView topLeftCell="B1" zoomScale="130" zoomScaleNormal="130" workbookViewId="0">
      <selection activeCell="I14" sqref="I14"/>
    </sheetView>
  </sheetViews>
  <sheetFormatPr baseColWidth="10" defaultRowHeight="15" x14ac:dyDescent="0.25"/>
  <cols>
    <col min="1" max="1" width="21.28515625" bestFit="1" customWidth="1"/>
    <col min="8" max="8" width="21.28515625" bestFit="1" customWidth="1"/>
    <col min="9" max="9" width="22.140625" customWidth="1"/>
  </cols>
  <sheetData>
    <row r="2" spans="1:9" ht="15.75" thickBot="1" x14ac:dyDescent="0.3">
      <c r="A2" s="179" t="s">
        <v>176</v>
      </c>
      <c r="B2" s="179"/>
      <c r="C2" s="179"/>
      <c r="D2" s="179"/>
      <c r="E2" s="179"/>
      <c r="F2" s="179"/>
      <c r="H2" s="179" t="s">
        <v>177</v>
      </c>
      <c r="I2" s="179"/>
    </row>
    <row r="3" spans="1:9" ht="16.5" thickBot="1" x14ac:dyDescent="0.3">
      <c r="A3" s="172" t="s">
        <v>164</v>
      </c>
      <c r="B3" s="184"/>
      <c r="C3" s="185"/>
      <c r="D3" s="185"/>
      <c r="E3" s="185"/>
      <c r="F3" s="186"/>
      <c r="H3" s="172" t="s">
        <v>164</v>
      </c>
      <c r="I3" s="173"/>
    </row>
    <row r="4" spans="1:9" ht="15.75" thickBot="1" x14ac:dyDescent="0.3"/>
    <row r="5" spans="1:9" ht="15.75" thickBot="1" x14ac:dyDescent="0.3">
      <c r="A5" s="76"/>
      <c r="B5" s="83" t="s">
        <v>1</v>
      </c>
      <c r="C5" s="83" t="s">
        <v>169</v>
      </c>
      <c r="D5" s="83" t="s">
        <v>3</v>
      </c>
      <c r="E5" s="83" t="s">
        <v>4</v>
      </c>
      <c r="F5" s="84" t="s">
        <v>5</v>
      </c>
      <c r="H5" s="6" t="s">
        <v>170</v>
      </c>
      <c r="I5" s="104">
        <v>0</v>
      </c>
    </row>
    <row r="6" spans="1:9" ht="15.75" thickBot="1" x14ac:dyDescent="0.3">
      <c r="A6" s="55" t="s">
        <v>170</v>
      </c>
      <c r="B6" s="82">
        <v>0</v>
      </c>
      <c r="C6" s="82">
        <v>0</v>
      </c>
      <c r="D6" s="82">
        <v>0</v>
      </c>
      <c r="E6" s="82">
        <v>0</v>
      </c>
      <c r="F6" s="73">
        <v>0</v>
      </c>
      <c r="H6" s="55" t="s">
        <v>171</v>
      </c>
      <c r="I6" s="73">
        <v>0</v>
      </c>
    </row>
    <row r="7" spans="1:9" ht="15.75" thickBot="1" x14ac:dyDescent="0.3">
      <c r="A7" s="55" t="s">
        <v>171</v>
      </c>
      <c r="B7" s="82">
        <v>0</v>
      </c>
      <c r="C7" s="82">
        <v>0</v>
      </c>
      <c r="D7" s="82">
        <v>0</v>
      </c>
      <c r="E7" s="82">
        <v>0</v>
      </c>
      <c r="F7" s="73">
        <v>0</v>
      </c>
      <c r="H7" s="55" t="s">
        <v>172</v>
      </c>
      <c r="I7" s="73">
        <v>0</v>
      </c>
    </row>
    <row r="8" spans="1:9" ht="15.75" thickBot="1" x14ac:dyDescent="0.3">
      <c r="A8" s="55" t="s">
        <v>172</v>
      </c>
      <c r="B8" s="82">
        <v>0</v>
      </c>
      <c r="C8" s="82">
        <v>0</v>
      </c>
      <c r="D8" s="82">
        <v>0</v>
      </c>
      <c r="E8" s="82">
        <v>0</v>
      </c>
      <c r="F8" s="73">
        <v>0</v>
      </c>
      <c r="H8" s="80"/>
      <c r="I8" s="81"/>
    </row>
    <row r="9" spans="1:9" x14ac:dyDescent="0.25">
      <c r="A9" s="80"/>
      <c r="B9" s="1"/>
      <c r="C9" s="1"/>
      <c r="D9" s="1"/>
      <c r="E9" s="1"/>
      <c r="F9" s="81"/>
      <c r="H9" s="55" t="s">
        <v>175</v>
      </c>
      <c r="I9" s="102">
        <v>2.6499999999999999E-2</v>
      </c>
    </row>
    <row r="10" spans="1:9" x14ac:dyDescent="0.25">
      <c r="A10" s="55" t="s">
        <v>175</v>
      </c>
      <c r="B10" s="102">
        <v>2.6499999999999999E-2</v>
      </c>
      <c r="C10" s="102">
        <v>2.6499999999999999E-2</v>
      </c>
      <c r="D10" s="102">
        <v>2.6499999999999999E-2</v>
      </c>
      <c r="E10" s="102">
        <v>2.6499999999999999E-2</v>
      </c>
      <c r="F10" s="102">
        <v>2.6499999999999999E-2</v>
      </c>
      <c r="H10" s="80"/>
      <c r="I10" s="81"/>
    </row>
    <row r="11" spans="1:9" x14ac:dyDescent="0.25">
      <c r="A11" s="80"/>
      <c r="B11" s="1"/>
      <c r="C11" s="1"/>
      <c r="D11" s="1"/>
      <c r="E11" s="1"/>
      <c r="F11" s="81"/>
      <c r="H11" s="55" t="s">
        <v>173</v>
      </c>
      <c r="I11" s="60">
        <f>ROUND(I6*I9+I6,2)</f>
        <v>0</v>
      </c>
    </row>
    <row r="12" spans="1:9" x14ac:dyDescent="0.25">
      <c r="A12" s="55" t="s">
        <v>173</v>
      </c>
      <c r="B12" s="60">
        <f>ROUND(B7*B10+B7,2)</f>
        <v>0</v>
      </c>
      <c r="C12" s="60">
        <f>ROUND(C7*C10+C7,2)</f>
        <v>0</v>
      </c>
      <c r="D12" s="60">
        <f t="shared" ref="D12:F12" si="0">ROUND(D7*D10+D7,2)</f>
        <v>0</v>
      </c>
      <c r="E12" s="60">
        <f>ROUND(E7*E10+E7,2)</f>
        <v>0</v>
      </c>
      <c r="F12" s="60">
        <f t="shared" si="0"/>
        <v>0</v>
      </c>
      <c r="H12" s="55" t="s">
        <v>174</v>
      </c>
      <c r="I12" s="60">
        <f>ROUND(I7*I9+I7,2)</f>
        <v>0</v>
      </c>
    </row>
    <row r="13" spans="1:9" ht="15.75" thickBot="1" x14ac:dyDescent="0.3">
      <c r="A13" s="55" t="s">
        <v>174</v>
      </c>
      <c r="B13" s="60">
        <f>ROUND(B8*B10+B8,2)</f>
        <v>0</v>
      </c>
      <c r="C13" s="60">
        <f>ROUND(C8*C10+C8,2)</f>
        <v>0</v>
      </c>
      <c r="D13" s="60">
        <f t="shared" ref="D13:F13" si="1">ROUND(D8*D10+D8,2)</f>
        <v>0</v>
      </c>
      <c r="E13" s="60">
        <f>ROUND(E8*E10+E8,2)</f>
        <v>0</v>
      </c>
      <c r="F13" s="60">
        <f t="shared" si="1"/>
        <v>0</v>
      </c>
      <c r="H13" s="8" t="s">
        <v>170</v>
      </c>
      <c r="I13" s="103">
        <f>ROUND(I5,2)</f>
        <v>0</v>
      </c>
    </row>
    <row r="14" spans="1:9" ht="15.75" thickBot="1" x14ac:dyDescent="0.3">
      <c r="A14" s="8" t="s">
        <v>170</v>
      </c>
      <c r="B14" s="60">
        <f>ROUND(B6,2)</f>
        <v>0</v>
      </c>
      <c r="C14" s="60">
        <f t="shared" ref="C14:E14" si="2">ROUND(C6,2)</f>
        <v>0</v>
      </c>
      <c r="D14" s="60">
        <f t="shared" si="2"/>
        <v>0</v>
      </c>
      <c r="E14" s="60">
        <f t="shared" si="2"/>
        <v>0</v>
      </c>
      <c r="F14" s="60">
        <f>ROUND(F6,2)</f>
        <v>0</v>
      </c>
    </row>
    <row r="15" spans="1:9" ht="15.75" thickBot="1" x14ac:dyDescent="0.3"/>
    <row r="16" spans="1:9" x14ac:dyDescent="0.25">
      <c r="A16" s="175" t="s">
        <v>180</v>
      </c>
      <c r="B16" s="180"/>
      <c r="C16" s="181"/>
      <c r="H16" s="175" t="s">
        <v>180</v>
      </c>
      <c r="I16" s="176"/>
    </row>
    <row r="17" spans="1:9" ht="15.75" thickBot="1" x14ac:dyDescent="0.3">
      <c r="A17" s="177" t="s">
        <v>182</v>
      </c>
      <c r="B17" s="182"/>
      <c r="C17" s="183"/>
      <c r="H17" s="177" t="s">
        <v>182</v>
      </c>
      <c r="I17" s="178"/>
    </row>
  </sheetData>
  <mergeCells count="8">
    <mergeCell ref="A2:F2"/>
    <mergeCell ref="H2:I2"/>
    <mergeCell ref="H16:I16"/>
    <mergeCell ref="H17:I17"/>
    <mergeCell ref="A16:C16"/>
    <mergeCell ref="A17:C17"/>
    <mergeCell ref="A3:F3"/>
    <mergeCell ref="H3:I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76DB2-A073-4C32-B3B4-7398F2EE51E5}">
  <dimension ref="A1:H15"/>
  <sheetViews>
    <sheetView workbookViewId="0">
      <selection activeCell="H13" sqref="H13"/>
    </sheetView>
  </sheetViews>
  <sheetFormatPr baseColWidth="10" defaultRowHeight="15" x14ac:dyDescent="0.25"/>
  <cols>
    <col min="1" max="1" width="33.140625" bestFit="1" customWidth="1"/>
    <col min="2" max="2" width="14.5703125" customWidth="1"/>
    <col min="3" max="3" width="4.7109375" customWidth="1"/>
    <col min="4" max="4" width="37" bestFit="1" customWidth="1"/>
    <col min="5" max="5" width="13.42578125" customWidth="1"/>
    <col min="6" max="6" width="5.42578125" customWidth="1"/>
    <col min="7" max="7" width="37" bestFit="1" customWidth="1"/>
    <col min="8" max="8" width="12.7109375" customWidth="1"/>
  </cols>
  <sheetData>
    <row r="1" spans="1:8" ht="15.75" thickBot="1" x14ac:dyDescent="0.3"/>
    <row r="2" spans="1:8" ht="16.5" thickBot="1" x14ac:dyDescent="0.3">
      <c r="A2" s="172" t="s">
        <v>164</v>
      </c>
      <c r="B2" s="173"/>
      <c r="D2" s="172" t="s">
        <v>164</v>
      </c>
      <c r="E2" s="173"/>
      <c r="G2" s="172" t="s">
        <v>164</v>
      </c>
      <c r="H2" s="173"/>
    </row>
    <row r="3" spans="1:8" ht="15.75" thickBot="1" x14ac:dyDescent="0.3">
      <c r="A3" s="56"/>
      <c r="B3" s="56"/>
      <c r="D3" s="56"/>
      <c r="E3" s="56"/>
      <c r="G3" s="56"/>
      <c r="H3" s="56"/>
    </row>
    <row r="4" spans="1:8" x14ac:dyDescent="0.25">
      <c r="A4" s="187" t="s">
        <v>183</v>
      </c>
      <c r="B4" s="108"/>
      <c r="D4" s="187" t="s">
        <v>183</v>
      </c>
      <c r="E4" s="108"/>
      <c r="G4" s="187" t="s">
        <v>183</v>
      </c>
      <c r="H4" s="108"/>
    </row>
    <row r="5" spans="1:8" x14ac:dyDescent="0.25">
      <c r="A5" s="169"/>
      <c r="B5" s="72">
        <v>0</v>
      </c>
      <c r="D5" s="169"/>
      <c r="E5" s="72">
        <v>0</v>
      </c>
      <c r="G5" s="169"/>
      <c r="H5" s="72">
        <v>0</v>
      </c>
    </row>
    <row r="6" spans="1:8" x14ac:dyDescent="0.25">
      <c r="A6" s="58"/>
      <c r="B6" s="57"/>
      <c r="D6" s="58"/>
      <c r="E6" s="57"/>
      <c r="G6" s="58"/>
      <c r="H6" s="57"/>
    </row>
    <row r="7" spans="1:8" x14ac:dyDescent="0.25">
      <c r="A7" s="59" t="s">
        <v>161</v>
      </c>
      <c r="B7" s="57"/>
      <c r="D7" s="59" t="s">
        <v>161</v>
      </c>
      <c r="E7" s="57"/>
      <c r="G7" s="59" t="s">
        <v>161</v>
      </c>
      <c r="H7" s="57"/>
    </row>
    <row r="8" spans="1:8" x14ac:dyDescent="0.25">
      <c r="A8" s="105">
        <v>2.6499999999999999E-2</v>
      </c>
      <c r="B8" s="60">
        <f>ROUND(B5+B5*$A$8,2)</f>
        <v>0</v>
      </c>
      <c r="D8" s="105">
        <v>2.6499999999999999E-2</v>
      </c>
      <c r="E8" s="60">
        <f>ROUND(E5+E5*$A$8,2)</f>
        <v>0</v>
      </c>
      <c r="G8" s="105">
        <v>2.6499999999999999E-2</v>
      </c>
      <c r="H8" s="60">
        <f>ROUND(H5+H5*$A$8,2)</f>
        <v>0</v>
      </c>
    </row>
    <row r="9" spans="1:8" ht="15.75" thickBot="1" x14ac:dyDescent="0.3">
      <c r="A9" s="58"/>
      <c r="B9" s="57"/>
      <c r="D9" s="58"/>
      <c r="E9" s="57"/>
      <c r="G9" s="58"/>
      <c r="H9" s="57"/>
    </row>
    <row r="10" spans="1:8" ht="15.75" thickBot="1" x14ac:dyDescent="0.3">
      <c r="A10" s="170" t="s">
        <v>161</v>
      </c>
      <c r="B10" s="171"/>
      <c r="D10" s="170" t="s">
        <v>161</v>
      </c>
      <c r="E10" s="171"/>
      <c r="G10" s="170" t="s">
        <v>161</v>
      </c>
      <c r="H10" s="171"/>
    </row>
    <row r="11" spans="1:8" x14ac:dyDescent="0.25">
      <c r="A11" s="167"/>
      <c r="B11" s="168"/>
      <c r="D11" s="167"/>
      <c r="E11" s="168"/>
      <c r="G11" s="167"/>
      <c r="H11" s="168"/>
    </row>
    <row r="12" spans="1:8" ht="27" thickBot="1" x14ac:dyDescent="0.3">
      <c r="A12" s="106" t="s">
        <v>184</v>
      </c>
      <c r="B12" s="107">
        <f>ROUND(B8,2)</f>
        <v>0</v>
      </c>
      <c r="D12" s="106" t="s">
        <v>184</v>
      </c>
      <c r="E12" s="107">
        <f>ROUND(E8,2)</f>
        <v>0</v>
      </c>
      <c r="G12" s="106" t="s">
        <v>184</v>
      </c>
      <c r="H12" s="107">
        <f>ROUND(H8,2)</f>
        <v>0</v>
      </c>
    </row>
    <row r="13" spans="1:8" ht="15.75" thickBot="1" x14ac:dyDescent="0.3">
      <c r="A13" s="56"/>
      <c r="B13" s="56"/>
      <c r="D13" s="56"/>
      <c r="E13" s="56"/>
      <c r="G13" s="56"/>
      <c r="H13" s="56"/>
    </row>
    <row r="14" spans="1:8" x14ac:dyDescent="0.25">
      <c r="A14" s="175" t="s">
        <v>180</v>
      </c>
      <c r="B14" s="176"/>
      <c r="D14" s="175" t="s">
        <v>180</v>
      </c>
      <c r="E14" s="176"/>
      <c r="G14" s="175" t="s">
        <v>180</v>
      </c>
      <c r="H14" s="176"/>
    </row>
    <row r="15" spans="1:8" ht="15.75" thickBot="1" x14ac:dyDescent="0.3">
      <c r="A15" s="177" t="s">
        <v>182</v>
      </c>
      <c r="B15" s="178"/>
      <c r="D15" s="177" t="s">
        <v>182</v>
      </c>
      <c r="E15" s="178"/>
      <c r="G15" s="177" t="s">
        <v>182</v>
      </c>
      <c r="H15" s="178"/>
    </row>
  </sheetData>
  <mergeCells count="18">
    <mergeCell ref="G15:H15"/>
    <mergeCell ref="G2:H2"/>
    <mergeCell ref="G4:G5"/>
    <mergeCell ref="G10:H10"/>
    <mergeCell ref="G11:H11"/>
    <mergeCell ref="G14:H14"/>
    <mergeCell ref="A15:B15"/>
    <mergeCell ref="D2:E2"/>
    <mergeCell ref="D4:D5"/>
    <mergeCell ref="D10:E10"/>
    <mergeCell ref="D11:E11"/>
    <mergeCell ref="D14:E14"/>
    <mergeCell ref="D15:E15"/>
    <mergeCell ref="A2:B2"/>
    <mergeCell ref="A4:A5"/>
    <mergeCell ref="A10:B10"/>
    <mergeCell ref="A11:B11"/>
    <mergeCell ref="A14:B1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Entgelte besondere Wohnform</vt:lpstr>
      <vt:lpstr>Zeitreihe Warmmieten</vt:lpstr>
      <vt:lpstr>Tagesstruktur</vt:lpstr>
      <vt:lpstr>Kinder_Jugendliche</vt:lpstr>
      <vt:lpstr>allgemeine Berechnung_Ambulant</vt:lpstr>
      <vt:lpstr>'Zeitreihe Warmmieten'!Druckbereich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2021-10-27T06:53:17Z</dcterms:modified>
</cp:coreProperties>
</file>