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G:\03_OE_03\Ströbl\Gemeinsame Geschäftsstelle Ströbl\SGB IX\Rahmenvertrag SGB IX\Anlagen\Anlage zu § 23 Abs. 3\Stand 12.12.23\"/>
    </mc:Choice>
  </mc:AlternateContent>
  <xr:revisionPtr revIDLastSave="0" documentId="8_{8835B7C4-602A-44BC-B1D1-9CBD1608440F}" xr6:coauthVersionLast="47" xr6:coauthVersionMax="47" xr10:uidLastSave="{00000000-0000-0000-0000-000000000000}"/>
  <bookViews>
    <workbookView xWindow="-110" yWindow="-110" windowWidth="19420" windowHeight="10420" tabRatio="900" activeTab="1" xr2:uid="{00000000-000D-0000-FFFF-FFFF00000000}"/>
  </bookViews>
  <sheets>
    <sheet name="FLS iVm Basismodul" sheetId="12" r:id="rId1"/>
    <sheet name="FLS losgelöst v. Basismodul" sheetId="8" r:id="rId2"/>
  </sheets>
  <definedNames>
    <definedName name="_xlnm.Print_Area" localSheetId="0">'FLS iVm Basismodul'!$D$1:$K$49</definedName>
    <definedName name="_xlnm.Print_Area" localSheetId="1">'FLS losgelöst v. Basismodul'!$D$1:$K$49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12" l="1"/>
  <c r="K18" i="12"/>
  <c r="K28" i="12" l="1"/>
  <c r="K27" i="12"/>
  <c r="K26" i="12"/>
  <c r="K25" i="12"/>
  <c r="K24" i="12"/>
  <c r="K21" i="12"/>
  <c r="K20" i="12"/>
  <c r="K19" i="12"/>
  <c r="K7" i="12"/>
  <c r="K8" i="12" s="1"/>
  <c r="J7" i="12"/>
  <c r="J8" i="12" s="1"/>
  <c r="I7" i="12"/>
  <c r="I8" i="12" s="1"/>
  <c r="I10" i="12" s="1"/>
  <c r="K18" i="8"/>
  <c r="K29" i="12" l="1"/>
  <c r="K22" i="12"/>
  <c r="I11" i="12"/>
  <c r="J10" i="12"/>
  <c r="J11" i="12"/>
  <c r="K10" i="12"/>
  <c r="K30" i="12" l="1"/>
  <c r="J12" i="12"/>
  <c r="J13" i="12" s="1"/>
  <c r="J14" i="12" s="1"/>
  <c r="J39" i="12" s="1"/>
  <c r="I12" i="12"/>
  <c r="I13" i="12" l="1"/>
  <c r="I14" i="12" s="1"/>
  <c r="I39" i="12" s="1"/>
  <c r="H34" i="12"/>
  <c r="I34" i="12" s="1"/>
  <c r="J7" i="8"/>
  <c r="K7" i="8"/>
  <c r="I7" i="8"/>
  <c r="K8" i="8" l="1"/>
  <c r="J8" i="8"/>
  <c r="I8" i="8"/>
  <c r="K24" i="8"/>
  <c r="K25" i="8"/>
  <c r="K26" i="8"/>
  <c r="K27" i="8"/>
  <c r="K28" i="8"/>
  <c r="K19" i="8"/>
  <c r="K20" i="8"/>
  <c r="K21" i="8"/>
  <c r="K10" i="8" l="1"/>
  <c r="K11" i="8"/>
  <c r="J11" i="8"/>
  <c r="J10" i="8"/>
  <c r="I11" i="8"/>
  <c r="I10" i="8"/>
  <c r="K22" i="8"/>
  <c r="K29" i="8"/>
  <c r="J12" i="8" l="1"/>
  <c r="J13" i="8" s="1"/>
  <c r="J14" i="8" s="1"/>
  <c r="J39" i="8" s="1"/>
  <c r="K12" i="8"/>
  <c r="K13" i="8" s="1"/>
  <c r="K30" i="8"/>
  <c r="H34" i="8" s="1"/>
  <c r="I12" i="8"/>
  <c r="I13" i="8" s="1"/>
  <c r="I34" i="8" l="1"/>
  <c r="I35" i="8" s="1"/>
  <c r="K41" i="8" s="1"/>
  <c r="K14" i="8"/>
  <c r="K39" i="8" s="1"/>
  <c r="I14" i="8"/>
  <c r="I39" i="8" s="1"/>
  <c r="J41" i="8" l="1"/>
  <c r="J42" i="8" s="1"/>
  <c r="J46" i="8" s="1"/>
  <c r="I41" i="8"/>
  <c r="I42" i="8" s="1"/>
  <c r="I48" i="8" s="1"/>
  <c r="K42" i="8"/>
  <c r="K47" i="8" s="1"/>
  <c r="J48" i="8" l="1"/>
  <c r="J47" i="8"/>
  <c r="J49" i="8"/>
  <c r="I49" i="8"/>
  <c r="I47" i="8"/>
  <c r="I46" i="8"/>
  <c r="K48" i="8"/>
  <c r="K49" i="8"/>
  <c r="K46" i="8"/>
  <c r="I35" i="12" l="1"/>
  <c r="I41" i="12" s="1"/>
  <c r="I42" i="12" l="1"/>
  <c r="I47" i="12" s="1"/>
  <c r="J41" i="12"/>
  <c r="J42" i="12" s="1"/>
  <c r="K41" i="12"/>
  <c r="I48" i="12" l="1"/>
  <c r="I46" i="12"/>
  <c r="I49" i="12"/>
  <c r="J49" i="12"/>
  <c r="J47" i="12"/>
  <c r="J48" i="12"/>
  <c r="J46" i="12"/>
  <c r="K12" i="12"/>
  <c r="K14" i="12" s="1"/>
  <c r="K39" i="12" s="1"/>
  <c r="K42" i="12" s="1"/>
  <c r="K13" i="12"/>
  <c r="K46" i="12" l="1"/>
  <c r="K47" i="12"/>
  <c r="K49" i="12"/>
  <c r="K48" i="12"/>
</calcChain>
</file>

<file path=xl/sharedStrings.xml><?xml version="1.0" encoding="utf-8"?>
<sst xmlns="http://schemas.openxmlformats.org/spreadsheetml/2006/main" count="146" uniqueCount="62">
  <si>
    <t>Nicht-Fachkraft</t>
  </si>
  <si>
    <t>Kosten einer Fachleistungsstunde</t>
  </si>
  <si>
    <t>Fachkraft (Studium)</t>
  </si>
  <si>
    <t>Fachkraft (Ausbildung)</t>
  </si>
  <si>
    <t>Zwischensumme</t>
  </si>
  <si>
    <t>[…]</t>
  </si>
  <si>
    <t>Std./Tag</t>
  </si>
  <si>
    <t>Std./Jahr</t>
  </si>
  <si>
    <t>Tage/Jahr</t>
  </si>
  <si>
    <t>Mitarbeitersupervision</t>
  </si>
  <si>
    <t>Konzeptarbeit</t>
  </si>
  <si>
    <t>Arbeits-/Gesundheitsschutz, Erste-Hilfe, Hygienevorgaben</t>
  </si>
  <si>
    <t>a) Personenbezogene indirekte Leistungen</t>
  </si>
  <si>
    <t>b) Fachspezifische indirekte Leistungen</t>
  </si>
  <si>
    <t>Teambesprechungen und Teamsupervision</t>
  </si>
  <si>
    <t>Arbeitgeber-Brutto (inkl. SV) je Vollkraft</t>
  </si>
  <si>
    <t>Bruttopersonalkosten (inkl. SV, PNK etc.) je Vollkraft</t>
  </si>
  <si>
    <t>Qualifikation:</t>
  </si>
  <si>
    <t xml:space="preserve">Gesamtaufwand je Vollkraft p. a. </t>
  </si>
  <si>
    <t>Gesamtaufwand Fachleistung pro VK</t>
  </si>
  <si>
    <t>dividiert durch effektive Jahresarbeitszeit in h je Vollkraft</t>
  </si>
  <si>
    <t>Ermittlung Gesamtaufwand Fachleistung p. a. je Vollkraft</t>
  </si>
  <si>
    <t>je LB</t>
  </si>
  <si>
    <t>Zweier-Gruppe:</t>
  </si>
  <si>
    <t>Dreier-Gruppe:</t>
  </si>
  <si>
    <t>Vierer-Gruppe:</t>
  </si>
  <si>
    <t>Reduktion bei gemeinsamer Inanspruchnahme durch mehrere Leistungsberechtigte ("Poolen")</t>
  </si>
  <si>
    <t>in Verbindung mit dem Basismodul besondere Wohnformen</t>
  </si>
  <si>
    <t>von</t>
  </si>
  <si>
    <t>bis</t>
  </si>
  <si>
    <t>2. zzgl. Anteiliger Personalaufwand für Regieleistungen</t>
  </si>
  <si>
    <t>Vor- und Nachbereitung einschl. fallbezogener Dokumentation</t>
  </si>
  <si>
    <t>Summe personenbezogene indirekte Leistungen in Std.</t>
  </si>
  <si>
    <t>Summe fachspezifische indirekte Leistungen in Std.</t>
  </si>
  <si>
    <t>Summe indirekte Leistungen gesamt in Std.</t>
  </si>
  <si>
    <t>RV-Korridore in Verbindung mit Basismodul:</t>
  </si>
  <si>
    <t>Fünfer-Gruppe:</t>
  </si>
  <si>
    <t>Kosten einer Fachleistungsstunde (= eine Zeitstunde direkte Leistungserbringung)</t>
  </si>
  <si>
    <t>RV-Korridore losgelöst vom Basismodul:</t>
  </si>
  <si>
    <t>Wegezeiten (h/Tag)</t>
  </si>
  <si>
    <t>Fallkonferenzen (h/Jahr)</t>
  </si>
  <si>
    <t>Nettojahresarbeitszeit pro VK gem. § 10 Abs. 5 LRV</t>
  </si>
  <si>
    <t>Summe in h direkte Leistungszeit</t>
  </si>
  <si>
    <t>Fachkraft 
(Studium)</t>
  </si>
  <si>
    <t>Indirekte Leistungen incl. Wegezeiten je Vollkraft</t>
  </si>
  <si>
    <t>losgelöst vom Basismodul besondere Wohnform</t>
  </si>
  <si>
    <r>
      <t xml:space="preserve">zzgl. </t>
    </r>
    <r>
      <rPr>
        <b/>
        <sz val="11"/>
        <color theme="1"/>
        <rFont val="Arial"/>
        <family val="2"/>
      </rPr>
      <t>Personalnebenkosten</t>
    </r>
    <r>
      <rPr>
        <sz val="11"/>
        <color theme="1"/>
        <rFont val="Arial"/>
        <family val="2"/>
      </rPr>
      <t xml:space="preserve"> i.H.v.</t>
    </r>
  </si>
  <si>
    <r>
      <rPr>
        <b/>
        <sz val="11"/>
        <color theme="1"/>
        <rFont val="Arial"/>
        <family val="2"/>
      </rPr>
      <t>Regieleistungen</t>
    </r>
    <r>
      <rPr>
        <sz val="11"/>
        <color theme="1"/>
        <rFont val="Arial"/>
        <family val="2"/>
      </rPr>
      <t>: in % auf Bruttopersonalkosten i.H.v.</t>
    </r>
  </si>
  <si>
    <t>3. zzgl. anteilige Sachkosten u. Investitionskosten</t>
  </si>
  <si>
    <t>abzgl. indirekte Leistungen incl. Wegezeiten pauschal</t>
  </si>
  <si>
    <t>Nettojahresarbeitszeit pro VK gem. § 10 Abs. 6 LRV</t>
  </si>
  <si>
    <t>grüne Zellen sind angebotsindividuell auszufüllen/ können verändert werden</t>
  </si>
  <si>
    <t>gelbe Zellen für Bearbeitung gesperrt</t>
  </si>
  <si>
    <t>dividiert durch Auslastungsquote nach Anlage zu § 23 Abs. 4 LRV</t>
  </si>
  <si>
    <t>Anlage zu § 23 Abs. 3 [Kalkulation der leistungserbringer-individuellen Pauschale für die Fachleistungsstunden]</t>
  </si>
  <si>
    <t>4. zzgl. Unternehmerrisiko/-gewinn i.H.v.</t>
  </si>
  <si>
    <t>(Beispielrechnung)</t>
  </si>
  <si>
    <t>5. Ermittlung direkte Leistungszeit pro Jahr je Vollkraft</t>
  </si>
  <si>
    <t>1. Ermittlung der durchschnittlichen Brutto-Personalkosten nach § 16 LRV</t>
  </si>
  <si>
    <t>RV-Stand Kalkulationsmuster: 12.12.2023</t>
  </si>
  <si>
    <r>
      <t xml:space="preserve">zzgl. </t>
    </r>
    <r>
      <rPr>
        <b/>
        <sz val="11"/>
        <rFont val="Arial"/>
        <family val="2"/>
      </rPr>
      <t>Personalnebenkosten</t>
    </r>
    <r>
      <rPr>
        <sz val="11"/>
        <rFont val="Arial"/>
        <family val="2"/>
      </rPr>
      <t xml:space="preserve"> i.H.v.</t>
    </r>
  </si>
  <si>
    <r>
      <rPr>
        <b/>
        <sz val="11"/>
        <rFont val="Arial"/>
        <family val="2"/>
      </rPr>
      <t>Regieleistungen</t>
    </r>
    <r>
      <rPr>
        <sz val="11"/>
        <rFont val="Arial"/>
        <family val="2"/>
      </rPr>
      <t>: in % auf Bruttopersonalkosten i.H.v.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</si>
</sst>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0.0%"/>
    <numFmt numFmtId="166" formatCode="#,##0.00\ &quot;h&quot;"/>
    <numFmt numFmtId="167" formatCode="#,##0\ &quot;h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u/>
      <sz val="11"/>
      <color rgb="FF7030A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1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5D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6">
    <xf numFmtId="0" fontId="0" fillId="0" borderId="0" xfId="0"/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4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44" fontId="2" fillId="0" borderId="0" xfId="3" applyFont="1" applyAlignment="1">
      <alignment vertical="top"/>
    </xf>
    <xf numFmtId="0" fontId="8" fillId="3" borderId="12" xfId="0" applyFont="1" applyFill="1" applyBorder="1" applyAlignment="1">
      <alignment vertical="top"/>
    </xf>
    <xf numFmtId="0" fontId="5" fillId="4" borderId="5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9" fontId="5" fillId="4" borderId="4" xfId="0" applyNumberFormat="1" applyFont="1" applyFill="1" applyBorder="1" applyAlignment="1">
      <alignment vertical="top"/>
    </xf>
    <xf numFmtId="44" fontId="6" fillId="4" borderId="14" xfId="3" applyFont="1" applyFill="1" applyBorder="1" applyAlignment="1">
      <alignment vertical="top"/>
    </xf>
    <xf numFmtId="44" fontId="6" fillId="4" borderId="15" xfId="3" applyFont="1" applyFill="1" applyBorder="1" applyAlignment="1">
      <alignment vertical="top"/>
    </xf>
    <xf numFmtId="0" fontId="5" fillId="4" borderId="6" xfId="0" applyFont="1" applyFill="1" applyBorder="1" applyAlignment="1">
      <alignment vertical="top"/>
    </xf>
    <xf numFmtId="0" fontId="5" fillId="4" borderId="7" xfId="0" applyFont="1" applyFill="1" applyBorder="1" applyAlignment="1">
      <alignment vertical="top"/>
    </xf>
    <xf numFmtId="9" fontId="5" fillId="4" borderId="7" xfId="0" applyNumberFormat="1" applyFont="1" applyFill="1" applyBorder="1" applyAlignment="1">
      <alignment vertical="top"/>
    </xf>
    <xf numFmtId="44" fontId="6" fillId="4" borderId="20" xfId="3" applyFont="1" applyFill="1" applyBorder="1" applyAlignment="1">
      <alignment vertical="top"/>
    </xf>
    <xf numFmtId="44" fontId="6" fillId="4" borderId="19" xfId="3" applyFont="1" applyFill="1" applyBorder="1" applyAlignment="1">
      <alignment vertical="top"/>
    </xf>
    <xf numFmtId="10" fontId="10" fillId="0" borderId="4" xfId="0" applyNumberFormat="1" applyFont="1" applyBorder="1" applyAlignment="1">
      <alignment horizontal="center" vertical="top"/>
    </xf>
    <xf numFmtId="0" fontId="12" fillId="0" borderId="0" xfId="0" applyFont="1"/>
    <xf numFmtId="164" fontId="5" fillId="5" borderId="14" xfId="0" applyNumberFormat="1" applyFont="1" applyFill="1" applyBorder="1" applyAlignment="1">
      <alignment horizontal="center"/>
    </xf>
    <xf numFmtId="164" fontId="5" fillId="6" borderId="14" xfId="0" applyNumberFormat="1" applyFont="1" applyFill="1" applyBorder="1" applyAlignment="1" applyProtection="1">
      <alignment horizontal="center"/>
      <protection locked="0"/>
    </xf>
    <xf numFmtId="164" fontId="5" fillId="5" borderId="31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right" vertical="top" wrapText="1"/>
    </xf>
    <xf numFmtId="164" fontId="5" fillId="5" borderId="16" xfId="0" applyNumberFormat="1" applyFont="1" applyFill="1" applyBorder="1" applyAlignment="1">
      <alignment horizontal="center"/>
    </xf>
    <xf numFmtId="164" fontId="6" fillId="5" borderId="36" xfId="0" applyNumberFormat="1" applyFont="1" applyFill="1" applyBorder="1" applyAlignment="1">
      <alignment horizontal="center" wrapText="1"/>
    </xf>
    <xf numFmtId="164" fontId="6" fillId="5" borderId="37" xfId="0" applyNumberFormat="1" applyFont="1" applyFill="1" applyBorder="1" applyAlignment="1">
      <alignment horizontal="center" wrapText="1"/>
    </xf>
    <xf numFmtId="164" fontId="6" fillId="5" borderId="38" xfId="0" applyNumberFormat="1" applyFont="1" applyFill="1" applyBorder="1" applyAlignment="1">
      <alignment horizontal="center" wrapText="1"/>
    </xf>
    <xf numFmtId="164" fontId="6" fillId="5" borderId="37" xfId="0" applyNumberFormat="1" applyFont="1" applyFill="1" applyBorder="1" applyAlignment="1">
      <alignment horizontal="right" wrapText="1"/>
    </xf>
    <xf numFmtId="164" fontId="6" fillId="5" borderId="38" xfId="0" applyNumberFormat="1" applyFont="1" applyFill="1" applyBorder="1" applyAlignment="1">
      <alignment horizontal="right" wrapText="1"/>
    </xf>
    <xf numFmtId="9" fontId="5" fillId="5" borderId="33" xfId="4" applyFont="1" applyFill="1" applyBorder="1" applyAlignment="1">
      <alignment horizontal="right"/>
    </xf>
    <xf numFmtId="0" fontId="14" fillId="0" borderId="0" xfId="0" applyFont="1" applyAlignment="1">
      <alignment vertical="top"/>
    </xf>
    <xf numFmtId="164" fontId="5" fillId="5" borderId="45" xfId="0" applyNumberFormat="1" applyFont="1" applyFill="1" applyBorder="1" applyAlignment="1">
      <alignment horizontal="center"/>
    </xf>
    <xf numFmtId="164" fontId="5" fillId="5" borderId="43" xfId="0" applyNumberFormat="1" applyFont="1" applyFill="1" applyBorder="1" applyAlignment="1">
      <alignment horizontal="center"/>
    </xf>
    <xf numFmtId="164" fontId="5" fillId="6" borderId="15" xfId="0" applyNumberFormat="1" applyFont="1" applyFill="1" applyBorder="1" applyAlignment="1" applyProtection="1">
      <alignment horizontal="center"/>
      <protection locked="0"/>
    </xf>
    <xf numFmtId="164" fontId="5" fillId="5" borderId="44" xfId="0" applyNumberFormat="1" applyFont="1" applyFill="1" applyBorder="1" applyAlignment="1">
      <alignment horizontal="center"/>
    </xf>
    <xf numFmtId="0" fontId="8" fillId="3" borderId="51" xfId="0" applyFont="1" applyFill="1" applyBorder="1" applyAlignment="1">
      <alignment vertical="top"/>
    </xf>
    <xf numFmtId="164" fontId="5" fillId="5" borderId="52" xfId="0" applyNumberFormat="1" applyFont="1" applyFill="1" applyBorder="1" applyAlignment="1">
      <alignment horizontal="center"/>
    </xf>
    <xf numFmtId="164" fontId="5" fillId="5" borderId="54" xfId="0" applyNumberFormat="1" applyFont="1" applyFill="1" applyBorder="1" applyAlignment="1">
      <alignment horizontal="center"/>
    </xf>
    <xf numFmtId="164" fontId="6" fillId="5" borderId="39" xfId="0" applyNumberFormat="1" applyFont="1" applyFill="1" applyBorder="1" applyAlignment="1">
      <alignment horizontal="center"/>
    </xf>
    <xf numFmtId="164" fontId="6" fillId="5" borderId="56" xfId="0" applyNumberFormat="1" applyFont="1" applyFill="1" applyBorder="1" applyAlignment="1">
      <alignment horizontal="center"/>
    </xf>
    <xf numFmtId="10" fontId="6" fillId="5" borderId="20" xfId="4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9" fontId="10" fillId="0" borderId="1" xfId="0" applyNumberFormat="1" applyFont="1" applyBorder="1" applyAlignment="1">
      <alignment horizontal="center" vertical="top"/>
    </xf>
    <xf numFmtId="164" fontId="5" fillId="5" borderId="57" xfId="0" applyNumberFormat="1" applyFont="1" applyFill="1" applyBorder="1" applyAlignment="1">
      <alignment horizontal="center"/>
    </xf>
    <xf numFmtId="0" fontId="2" fillId="0" borderId="49" xfId="0" applyFont="1" applyBorder="1" applyAlignment="1">
      <alignment horizontal="left" vertical="top"/>
    </xf>
    <xf numFmtId="164" fontId="5" fillId="5" borderId="15" xfId="0" applyNumberFormat="1" applyFont="1" applyFill="1" applyBorder="1" applyAlignment="1">
      <alignment horizontal="center"/>
    </xf>
    <xf numFmtId="164" fontId="6" fillId="5" borderId="46" xfId="0" applyNumberFormat="1" applyFont="1" applyFill="1" applyBorder="1" applyAlignment="1">
      <alignment horizontal="center" wrapText="1"/>
    </xf>
    <xf numFmtId="164" fontId="6" fillId="5" borderId="47" xfId="0" applyNumberFormat="1" applyFont="1" applyFill="1" applyBorder="1" applyAlignment="1">
      <alignment horizontal="center" wrapText="1"/>
    </xf>
    <xf numFmtId="164" fontId="6" fillId="5" borderId="63" xfId="0" applyNumberFormat="1" applyFont="1" applyFill="1" applyBorder="1" applyAlignment="1">
      <alignment horizontal="center" wrapText="1"/>
    </xf>
    <xf numFmtId="164" fontId="6" fillId="5" borderId="65" xfId="0" applyNumberFormat="1" applyFont="1" applyFill="1" applyBorder="1" applyAlignment="1">
      <alignment horizontal="right"/>
    </xf>
    <xf numFmtId="164" fontId="6" fillId="5" borderId="14" xfId="0" applyNumberFormat="1" applyFont="1" applyFill="1" applyBorder="1" applyAlignment="1">
      <alignment horizontal="right"/>
    </xf>
    <xf numFmtId="164" fontId="6" fillId="5" borderId="15" xfId="0" applyNumberFormat="1" applyFont="1" applyFill="1" applyBorder="1" applyAlignment="1">
      <alignment horizontal="right"/>
    </xf>
    <xf numFmtId="9" fontId="5" fillId="5" borderId="61" xfId="4" applyFont="1" applyFill="1" applyBorder="1" applyAlignment="1">
      <alignment horizontal="right"/>
    </xf>
    <xf numFmtId="9" fontId="5" fillId="5" borderId="44" xfId="4" applyFont="1" applyFill="1" applyBorder="1" applyAlignment="1">
      <alignment horizontal="right"/>
    </xf>
    <xf numFmtId="164" fontId="6" fillId="7" borderId="25" xfId="0" applyNumberFormat="1" applyFont="1" applyFill="1" applyBorder="1" applyAlignment="1">
      <alignment horizontal="right"/>
    </xf>
    <xf numFmtId="164" fontId="6" fillId="7" borderId="52" xfId="0" applyNumberFormat="1" applyFont="1" applyFill="1" applyBorder="1" applyAlignment="1">
      <alignment horizontal="right"/>
    </xf>
    <xf numFmtId="164" fontId="6" fillId="7" borderId="16" xfId="0" applyNumberFormat="1" applyFont="1" applyFill="1" applyBorder="1" applyAlignment="1">
      <alignment horizontal="right"/>
    </xf>
    <xf numFmtId="44" fontId="6" fillId="4" borderId="65" xfId="3" applyFont="1" applyFill="1" applyBorder="1" applyAlignment="1">
      <alignment vertical="top"/>
    </xf>
    <xf numFmtId="44" fontId="6" fillId="4" borderId="48" xfId="3" applyFont="1" applyFill="1" applyBorder="1" applyAlignment="1">
      <alignment vertical="top"/>
    </xf>
    <xf numFmtId="9" fontId="6" fillId="5" borderId="14" xfId="4" applyFont="1" applyFill="1" applyBorder="1" applyAlignment="1">
      <alignment horizontal="right"/>
    </xf>
    <xf numFmtId="0" fontId="5" fillId="4" borderId="53" xfId="0" applyFont="1" applyFill="1" applyBorder="1" applyAlignment="1">
      <alignment vertical="top"/>
    </xf>
    <xf numFmtId="0" fontId="5" fillId="4" borderId="11" xfId="0" applyFont="1" applyFill="1" applyBorder="1" applyAlignment="1">
      <alignment vertical="top"/>
    </xf>
    <xf numFmtId="9" fontId="6" fillId="5" borderId="47" xfId="4" applyFont="1" applyFill="1" applyBorder="1" applyAlignment="1">
      <alignment horizontal="right"/>
    </xf>
    <xf numFmtId="9" fontId="5" fillId="4" borderId="11" xfId="0" applyNumberFormat="1" applyFont="1" applyFill="1" applyBorder="1" applyAlignment="1">
      <alignment vertical="top"/>
    </xf>
    <xf numFmtId="44" fontId="6" fillId="4" borderId="46" xfId="3" applyFont="1" applyFill="1" applyBorder="1" applyAlignment="1">
      <alignment vertical="top"/>
    </xf>
    <xf numFmtId="44" fontId="6" fillId="4" borderId="47" xfId="3" applyFont="1" applyFill="1" applyBorder="1" applyAlignment="1">
      <alignment vertical="top"/>
    </xf>
    <xf numFmtId="44" fontId="6" fillId="4" borderId="63" xfId="3" applyFont="1" applyFill="1" applyBorder="1" applyAlignment="1">
      <alignment vertical="top"/>
    </xf>
    <xf numFmtId="9" fontId="6" fillId="5" borderId="20" xfId="4" applyFont="1" applyFill="1" applyBorder="1" applyAlignment="1">
      <alignment horizontal="right"/>
    </xf>
    <xf numFmtId="164" fontId="5" fillId="5" borderId="71" xfId="0" applyNumberFormat="1" applyFont="1" applyFill="1" applyBorder="1" applyAlignment="1">
      <alignment horizontal="center"/>
    </xf>
    <xf numFmtId="164" fontId="5" fillId="5" borderId="72" xfId="0" applyNumberFormat="1" applyFont="1" applyFill="1" applyBorder="1" applyAlignment="1">
      <alignment horizontal="center"/>
    </xf>
    <xf numFmtId="164" fontId="5" fillId="6" borderId="62" xfId="0" applyNumberFormat="1" applyFont="1" applyFill="1" applyBorder="1" applyAlignment="1" applyProtection="1">
      <alignment horizontal="center"/>
      <protection locked="0"/>
    </xf>
    <xf numFmtId="10" fontId="6" fillId="6" borderId="15" xfId="0" applyNumberFormat="1" applyFont="1" applyFill="1" applyBorder="1" applyAlignment="1" applyProtection="1">
      <alignment horizontal="center"/>
      <protection locked="0"/>
    </xf>
    <xf numFmtId="0" fontId="8" fillId="3" borderId="73" xfId="0" applyFont="1" applyFill="1" applyBorder="1" applyAlignment="1">
      <alignment vertical="top"/>
    </xf>
    <xf numFmtId="164" fontId="6" fillId="5" borderId="55" xfId="0" applyNumberFormat="1" applyFont="1" applyFill="1" applyBorder="1" applyAlignment="1">
      <alignment horizontal="center"/>
    </xf>
    <xf numFmtId="164" fontId="5" fillId="5" borderId="67" xfId="0" applyNumberFormat="1" applyFont="1" applyFill="1" applyBorder="1" applyAlignment="1">
      <alignment horizontal="center"/>
    </xf>
    <xf numFmtId="164" fontId="5" fillId="5" borderId="62" xfId="0" applyNumberFormat="1" applyFont="1" applyFill="1" applyBorder="1" applyAlignment="1">
      <alignment horizontal="center"/>
    </xf>
    <xf numFmtId="164" fontId="5" fillId="5" borderId="74" xfId="0" applyNumberFormat="1" applyFont="1" applyFill="1" applyBorder="1" applyAlignment="1">
      <alignment horizontal="center"/>
    </xf>
    <xf numFmtId="10" fontId="6" fillId="6" borderId="54" xfId="0" applyNumberFormat="1" applyFont="1" applyFill="1" applyBorder="1" applyAlignment="1" applyProtection="1">
      <alignment horizontal="center"/>
      <protection locked="0"/>
    </xf>
    <xf numFmtId="10" fontId="6" fillId="6" borderId="57" xfId="0" applyNumberFormat="1" applyFont="1" applyFill="1" applyBorder="1" applyAlignment="1" applyProtection="1">
      <alignment horizontal="center"/>
      <protection locked="0"/>
    </xf>
    <xf numFmtId="164" fontId="6" fillId="5" borderId="18" xfId="0" applyNumberFormat="1" applyFont="1" applyFill="1" applyBorder="1" applyAlignment="1">
      <alignment horizontal="right" wrapText="1"/>
    </xf>
    <xf numFmtId="0" fontId="5" fillId="0" borderId="70" xfId="0" applyFont="1" applyBorder="1" applyAlignment="1">
      <alignment horizontal="left" vertical="top" wrapText="1"/>
    </xf>
    <xf numFmtId="165" fontId="5" fillId="5" borderId="24" xfId="0" applyNumberFormat="1" applyFont="1" applyFill="1" applyBorder="1" applyAlignment="1">
      <alignment horizontal="center" vertical="top"/>
    </xf>
    <xf numFmtId="165" fontId="5" fillId="5" borderId="8" xfId="0" applyNumberFormat="1" applyFont="1" applyFill="1" applyBorder="1" applyAlignment="1">
      <alignment horizontal="center" vertical="top"/>
    </xf>
    <xf numFmtId="9" fontId="5" fillId="5" borderId="24" xfId="0" applyNumberFormat="1" applyFont="1" applyFill="1" applyBorder="1" applyAlignment="1">
      <alignment horizontal="center" vertical="top"/>
    </xf>
    <xf numFmtId="0" fontId="6" fillId="2" borderId="24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vertical="top"/>
    </xf>
    <xf numFmtId="0" fontId="5" fillId="3" borderId="21" xfId="0" applyFont="1" applyFill="1" applyBorder="1" applyAlignment="1">
      <alignment vertical="top"/>
    </xf>
    <xf numFmtId="0" fontId="5" fillId="3" borderId="28" xfId="0" applyFont="1" applyFill="1" applyBorder="1" applyAlignment="1">
      <alignment vertical="top"/>
    </xf>
    <xf numFmtId="0" fontId="5" fillId="3" borderId="35" xfId="0" applyFont="1" applyFill="1" applyBorder="1" applyAlignment="1">
      <alignment vertical="top"/>
    </xf>
    <xf numFmtId="165" fontId="5" fillId="3" borderId="28" xfId="0" applyNumberFormat="1" applyFont="1" applyFill="1" applyBorder="1" applyAlignment="1">
      <alignment vertical="top"/>
    </xf>
    <xf numFmtId="165" fontId="5" fillId="3" borderId="35" xfId="0" applyNumberFormat="1" applyFont="1" applyFill="1" applyBorder="1" applyAlignment="1">
      <alignment vertical="top"/>
    </xf>
    <xf numFmtId="9" fontId="6" fillId="3" borderId="28" xfId="0" applyNumberFormat="1" applyFont="1" applyFill="1" applyBorder="1" applyAlignment="1">
      <alignment vertical="top"/>
    </xf>
    <xf numFmtId="0" fontId="5" fillId="3" borderId="29" xfId="0" applyFont="1" applyFill="1" applyBorder="1" applyAlignment="1">
      <alignment vertical="top"/>
    </xf>
    <xf numFmtId="0" fontId="15" fillId="0" borderId="11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64" xfId="0" applyFont="1" applyBorder="1" applyAlignment="1">
      <alignment vertical="top"/>
    </xf>
    <xf numFmtId="0" fontId="10" fillId="0" borderId="0" xfId="0" applyFont="1" applyAlignment="1">
      <alignment vertical="top"/>
    </xf>
    <xf numFmtId="0" fontId="2" fillId="0" borderId="76" xfId="0" applyFont="1" applyBorder="1" applyAlignment="1">
      <alignment vertical="top"/>
    </xf>
    <xf numFmtId="0" fontId="5" fillId="6" borderId="0" xfId="0" applyFont="1" applyFill="1" applyProtection="1">
      <protection locked="0"/>
    </xf>
    <xf numFmtId="0" fontId="5" fillId="0" borderId="0" xfId="0" applyFont="1"/>
    <xf numFmtId="0" fontId="5" fillId="5" borderId="0" xfId="0" applyFont="1" applyFill="1" applyProtection="1">
      <protection locked="0"/>
    </xf>
    <xf numFmtId="0" fontId="11" fillId="0" borderId="0" xfId="0" applyFont="1"/>
    <xf numFmtId="0" fontId="10" fillId="0" borderId="0" xfId="0" applyFont="1" applyAlignment="1">
      <alignment horizontal="right"/>
    </xf>
    <xf numFmtId="165" fontId="2" fillId="0" borderId="0" xfId="0" applyNumberFormat="1" applyFont="1" applyAlignment="1">
      <alignment vertical="top"/>
    </xf>
    <xf numFmtId="166" fontId="5" fillId="6" borderId="30" xfId="0" applyNumberFormat="1" applyFont="1" applyFill="1" applyBorder="1" applyAlignment="1" applyProtection="1">
      <alignment horizontal="right"/>
      <protection locked="0"/>
    </xf>
    <xf numFmtId="166" fontId="5" fillId="5" borderId="42" xfId="0" applyNumberFormat="1" applyFont="1" applyFill="1" applyBorder="1" applyAlignment="1">
      <alignment horizontal="right"/>
    </xf>
    <xf numFmtId="166" fontId="5" fillId="6" borderId="62" xfId="0" applyNumberFormat="1" applyFont="1" applyFill="1" applyBorder="1" applyAlignment="1" applyProtection="1">
      <alignment horizontal="right"/>
      <protection locked="0"/>
    </xf>
    <xf numFmtId="166" fontId="5" fillId="5" borderId="15" xfId="0" applyNumberFormat="1" applyFont="1" applyFill="1" applyBorder="1" applyAlignment="1">
      <alignment horizontal="right"/>
    </xf>
    <xf numFmtId="166" fontId="5" fillId="6" borderId="41" xfId="0" applyNumberFormat="1" applyFont="1" applyFill="1" applyBorder="1" applyAlignment="1" applyProtection="1">
      <alignment horizontal="right"/>
      <protection locked="0"/>
    </xf>
    <xf numFmtId="166" fontId="5" fillId="5" borderId="19" xfId="0" applyNumberFormat="1" applyFont="1" applyFill="1" applyBorder="1" applyAlignment="1">
      <alignment horizontal="right"/>
    </xf>
    <xf numFmtId="166" fontId="5" fillId="6" borderId="75" xfId="0" applyNumberFormat="1" applyFont="1" applyFill="1" applyBorder="1" applyAlignment="1" applyProtection="1">
      <alignment horizontal="right"/>
      <protection locked="0"/>
    </xf>
    <xf numFmtId="166" fontId="6" fillId="5" borderId="38" xfId="0" applyNumberFormat="1" applyFont="1" applyFill="1" applyBorder="1" applyAlignment="1">
      <alignment horizontal="right"/>
    </xf>
    <xf numFmtId="166" fontId="6" fillId="5" borderId="57" xfId="0" applyNumberFormat="1" applyFont="1" applyFill="1" applyBorder="1" applyAlignment="1">
      <alignment horizontal="right"/>
    </xf>
    <xf numFmtId="166" fontId="6" fillId="5" borderId="56" xfId="0" applyNumberFormat="1" applyFont="1" applyFill="1" applyBorder="1" applyAlignment="1">
      <alignment horizontal="right"/>
    </xf>
    <xf numFmtId="4" fontId="5" fillId="6" borderId="17" xfId="0" applyNumberFormat="1" applyFont="1" applyFill="1" applyBorder="1" applyAlignment="1" applyProtection="1">
      <alignment horizontal="right"/>
      <protection locked="0"/>
    </xf>
    <xf numFmtId="4" fontId="5" fillId="6" borderId="14" xfId="0" applyNumberFormat="1" applyFont="1" applyFill="1" applyBorder="1" applyAlignment="1" applyProtection="1">
      <alignment horizontal="right"/>
      <protection locked="0"/>
    </xf>
    <xf numFmtId="4" fontId="5" fillId="6" borderId="20" xfId="0" applyNumberFormat="1" applyFont="1" applyFill="1" applyBorder="1" applyAlignment="1" applyProtection="1">
      <alignment horizontal="right"/>
      <protection locked="0"/>
    </xf>
    <xf numFmtId="166" fontId="6" fillId="5" borderId="19" xfId="0" applyNumberFormat="1" applyFont="1" applyFill="1" applyBorder="1" applyAlignment="1">
      <alignment horizontal="right"/>
    </xf>
    <xf numFmtId="166" fontId="5" fillId="5" borderId="77" xfId="0" applyNumberFormat="1" applyFont="1" applyFill="1" applyBorder="1" applyAlignment="1">
      <alignment horizontal="right"/>
    </xf>
    <xf numFmtId="166" fontId="5" fillId="5" borderId="78" xfId="0" applyNumberFormat="1" applyFont="1" applyFill="1" applyBorder="1" applyAlignment="1">
      <alignment horizontal="right"/>
    </xf>
    <xf numFmtId="166" fontId="5" fillId="5" borderId="79" xfId="0" applyNumberFormat="1" applyFont="1" applyFill="1" applyBorder="1" applyAlignment="1">
      <alignment horizontal="right"/>
    </xf>
    <xf numFmtId="167" fontId="5" fillId="5" borderId="24" xfId="0" applyNumberFormat="1" applyFont="1" applyFill="1" applyBorder="1" applyAlignment="1">
      <alignment horizontal="center"/>
    </xf>
    <xf numFmtId="167" fontId="5" fillId="5" borderId="38" xfId="0" applyNumberFormat="1" applyFont="1" applyFill="1" applyBorder="1" applyAlignment="1">
      <alignment horizontal="center"/>
    </xf>
    <xf numFmtId="167" fontId="5" fillId="6" borderId="63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Alignment="1">
      <alignment vertical="top"/>
    </xf>
    <xf numFmtId="0" fontId="5" fillId="0" borderId="49" xfId="0" applyFont="1" applyBorder="1" applyAlignment="1">
      <alignment horizontal="left" vertical="top"/>
    </xf>
    <xf numFmtId="164" fontId="5" fillId="5" borderId="50" xfId="0" applyNumberFormat="1" applyFont="1" applyFill="1" applyBorder="1" applyAlignment="1">
      <alignment horizontal="left"/>
    </xf>
    <xf numFmtId="164" fontId="5" fillId="5" borderId="3" xfId="0" applyNumberFormat="1" applyFont="1" applyFill="1" applyBorder="1" applyAlignment="1">
      <alignment horizontal="left"/>
    </xf>
    <xf numFmtId="164" fontId="5" fillId="5" borderId="69" xfId="0" applyNumberFormat="1" applyFont="1" applyFill="1" applyBorder="1" applyAlignment="1">
      <alignment horizontal="left"/>
    </xf>
    <xf numFmtId="164" fontId="5" fillId="5" borderId="60" xfId="0" applyNumberFormat="1" applyFont="1" applyFill="1" applyBorder="1" applyAlignment="1">
      <alignment horizontal="left"/>
    </xf>
    <xf numFmtId="164" fontId="5" fillId="5" borderId="61" xfId="0" applyNumberFormat="1" applyFont="1" applyFill="1" applyBorder="1" applyAlignment="1">
      <alignment horizontal="left"/>
    </xf>
    <xf numFmtId="164" fontId="5" fillId="5" borderId="68" xfId="0" applyNumberFormat="1" applyFont="1" applyFill="1" applyBorder="1" applyAlignment="1">
      <alignment horizontal="left"/>
    </xf>
    <xf numFmtId="0" fontId="6" fillId="4" borderId="32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164" fontId="6" fillId="5" borderId="8" xfId="0" applyNumberFormat="1" applyFont="1" applyFill="1" applyBorder="1" applyAlignment="1">
      <alignment horizontal="right" vertical="top"/>
    </xf>
    <xf numFmtId="164" fontId="6" fillId="5" borderId="9" xfId="0" applyNumberFormat="1" applyFont="1" applyFill="1" applyBorder="1" applyAlignment="1">
      <alignment horizontal="right" vertical="top"/>
    </xf>
    <xf numFmtId="164" fontId="5" fillId="5" borderId="49" xfId="0" applyNumberFormat="1" applyFont="1" applyFill="1" applyBorder="1" applyAlignment="1">
      <alignment horizontal="left"/>
    </xf>
    <xf numFmtId="164" fontId="5" fillId="5" borderId="1" xfId="0" applyNumberFormat="1" applyFont="1" applyFill="1" applyBorder="1" applyAlignment="1">
      <alignment horizontal="left"/>
    </xf>
    <xf numFmtId="164" fontId="5" fillId="5" borderId="66" xfId="0" applyNumberFormat="1" applyFont="1" applyFill="1" applyBorder="1" applyAlignment="1">
      <alignment horizontal="left"/>
    </xf>
    <xf numFmtId="0" fontId="5" fillId="0" borderId="5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164" fontId="6" fillId="5" borderId="8" xfId="0" applyNumberFormat="1" applyFont="1" applyFill="1" applyBorder="1" applyAlignment="1">
      <alignment horizontal="left"/>
    </xf>
    <xf numFmtId="164" fontId="6" fillId="5" borderId="9" xfId="0" applyNumberFormat="1" applyFont="1" applyFill="1" applyBorder="1" applyAlignment="1">
      <alignment horizontal="left"/>
    </xf>
    <xf numFmtId="166" fontId="6" fillId="5" borderId="9" xfId="0" applyNumberFormat="1" applyFont="1" applyFill="1" applyBorder="1" applyAlignment="1">
      <alignment horizontal="left"/>
    </xf>
    <xf numFmtId="164" fontId="6" fillId="5" borderId="34" xfId="0" applyNumberFormat="1" applyFont="1" applyFill="1" applyBorder="1" applyAlignment="1">
      <alignment horizontal="left"/>
    </xf>
    <xf numFmtId="164" fontId="6" fillId="5" borderId="39" xfId="0" applyNumberFormat="1" applyFont="1" applyFill="1" applyBorder="1" applyAlignment="1">
      <alignment horizontal="left"/>
    </xf>
    <xf numFmtId="164" fontId="6" fillId="5" borderId="40" xfId="0" applyNumberFormat="1" applyFont="1" applyFill="1" applyBorder="1" applyAlignment="1">
      <alignment horizontal="left"/>
    </xf>
    <xf numFmtId="166" fontId="6" fillId="5" borderId="32" xfId="0" applyNumberFormat="1" applyFont="1" applyFill="1" applyBorder="1" applyAlignment="1">
      <alignment horizontal="left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5" fillId="0" borderId="4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5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64" fontId="6" fillId="5" borderId="32" xfId="0" applyNumberFormat="1" applyFont="1" applyFill="1" applyBorder="1" applyAlignment="1">
      <alignment horizontal="left"/>
    </xf>
    <xf numFmtId="164" fontId="6" fillId="5" borderId="53" xfId="0" applyNumberFormat="1" applyFont="1" applyFill="1" applyBorder="1" applyAlignment="1">
      <alignment horizontal="right" vertical="top"/>
    </xf>
    <xf numFmtId="164" fontId="6" fillId="5" borderId="11" xfId="0" applyNumberFormat="1" applyFont="1" applyFill="1" applyBorder="1" applyAlignment="1">
      <alignment horizontal="right" vertical="top"/>
    </xf>
    <xf numFmtId="164" fontId="6" fillId="5" borderId="64" xfId="0" applyNumberFormat="1" applyFont="1" applyFill="1" applyBorder="1" applyAlignment="1">
      <alignment horizontal="right" vertical="top"/>
    </xf>
    <xf numFmtId="166" fontId="6" fillId="5" borderId="0" xfId="0" applyNumberFormat="1" applyFont="1" applyFill="1" applyAlignment="1">
      <alignment horizontal="left"/>
    </xf>
    <xf numFmtId="164" fontId="6" fillId="5" borderId="10" xfId="0" applyNumberFormat="1" applyFont="1" applyFill="1" applyBorder="1" applyAlignment="1">
      <alignment horizontal="left"/>
    </xf>
    <xf numFmtId="0" fontId="5" fillId="0" borderId="6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59" xfId="0" applyFont="1" applyBorder="1" applyAlignment="1">
      <alignment horizontal="left" vertical="top" wrapText="1"/>
    </xf>
    <xf numFmtId="164" fontId="6" fillId="5" borderId="25" xfId="0" applyNumberFormat="1" applyFont="1" applyFill="1" applyBorder="1" applyAlignment="1">
      <alignment horizontal="left"/>
    </xf>
    <xf numFmtId="164" fontId="6" fillId="5" borderId="26" xfId="0" applyNumberFormat="1" applyFont="1" applyFill="1" applyBorder="1" applyAlignment="1">
      <alignment horizontal="left"/>
    </xf>
    <xf numFmtId="0" fontId="6" fillId="2" borderId="22" xfId="0" applyFont="1" applyFill="1" applyBorder="1" applyAlignment="1">
      <alignment horizontal="left" vertical="top"/>
    </xf>
    <xf numFmtId="0" fontId="6" fillId="2" borderId="23" xfId="0" applyFont="1" applyFill="1" applyBorder="1" applyAlignment="1">
      <alignment horizontal="left" vertical="top"/>
    </xf>
    <xf numFmtId="0" fontId="6" fillId="0" borderId="21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5" fillId="0" borderId="49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6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6" fillId="0" borderId="53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3" borderId="49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66" xfId="0" applyFont="1" applyFill="1" applyBorder="1" applyAlignment="1">
      <alignment horizontal="left" vertical="top" wrapText="1"/>
    </xf>
    <xf numFmtId="0" fontId="13" fillId="0" borderId="32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7" fillId="0" borderId="5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71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71" xfId="0" applyFont="1" applyBorder="1" applyAlignment="1">
      <alignment horizontal="left" vertical="top" wrapText="1"/>
    </xf>
    <xf numFmtId="0" fontId="5" fillId="0" borderId="5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5">
    <cellStyle name="Prozent" xfId="4" builtinId="5"/>
    <cellStyle name="Prozent 2" xfId="2" xr:uid="{00000000-0005-0000-0000-000001000000}"/>
    <cellStyle name="Standard" xfId="0" builtinId="0"/>
    <cellStyle name="Standard 2" xfId="1" xr:uid="{00000000-0005-0000-0000-000003000000}"/>
    <cellStyle name="Währung" xfId="3" builtinId="4"/>
  </cellStyles>
  <dxfs count="0"/>
  <tableStyles count="0" defaultTableStyle="TableStyleMedium2" defaultPivotStyle="PivotStyleLight16"/>
  <colors>
    <mruColors>
      <color rgb="FFD5DFFF"/>
      <color rgb="FFFFFF99"/>
      <color rgb="FF009051"/>
      <color rgb="FFFFBDBD"/>
      <color rgb="FF0000FF"/>
      <color rgb="FFFFC1C1"/>
      <color rgb="FF6D90FF"/>
      <color rgb="FF8DA1F7"/>
      <color rgb="FF3858F6"/>
      <color rgb="FF009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1A1E5-C72A-4F7D-983B-06B9BB0688E7}">
  <sheetPr>
    <tabColor theme="5" tint="0.39997558519241921"/>
    <pageSetUpPr fitToPage="1"/>
  </sheetPr>
  <dimension ref="B1:O55"/>
  <sheetViews>
    <sheetView showGridLines="0" zoomScaleNormal="100" zoomScalePageLayoutView="150" workbookViewId="0">
      <selection activeCell="K55" sqref="K55"/>
    </sheetView>
  </sheetViews>
  <sheetFormatPr baseColWidth="10" defaultColWidth="10.6328125" defaultRowHeight="14" x14ac:dyDescent="0.35"/>
  <cols>
    <col min="1" max="1" width="2.81640625" style="3" customWidth="1"/>
    <col min="2" max="3" width="10.453125" style="3" customWidth="1"/>
    <col min="4" max="6" width="10.6328125" style="3" customWidth="1"/>
    <col min="7" max="7" width="25.26953125" style="3" customWidth="1"/>
    <col min="8" max="8" width="12.6328125" style="3" customWidth="1"/>
    <col min="9" max="9" width="14.453125" style="3" bestFit="1" customWidth="1"/>
    <col min="10" max="10" width="14.26953125" style="3" bestFit="1" customWidth="1"/>
    <col min="11" max="11" width="14.81640625" style="3" customWidth="1"/>
    <col min="12" max="12" width="13.26953125" style="3" bestFit="1" customWidth="1"/>
    <col min="13" max="13" width="11.6328125" style="3" bestFit="1" customWidth="1"/>
    <col min="14" max="14" width="11.26953125" style="3" customWidth="1"/>
    <col min="15" max="15" width="9.6328125" style="3" bestFit="1" customWidth="1"/>
    <col min="16" max="17" width="10.6328125" style="3"/>
    <col min="18" max="18" width="11.453125" style="3" bestFit="1" customWidth="1"/>
    <col min="19" max="16384" width="10.6328125" style="3"/>
  </cols>
  <sheetData>
    <row r="1" spans="2:12" x14ac:dyDescent="0.35">
      <c r="B1" s="175" t="s">
        <v>35</v>
      </c>
      <c r="C1" s="176"/>
      <c r="D1" s="98" t="s">
        <v>54</v>
      </c>
      <c r="E1" s="98"/>
      <c r="F1" s="98"/>
      <c r="G1" s="98"/>
      <c r="H1" s="98"/>
      <c r="I1" s="99"/>
      <c r="J1" s="99"/>
      <c r="K1" s="100"/>
    </row>
    <row r="2" spans="2:12" ht="33" customHeight="1" thickBot="1" x14ac:dyDescent="0.4">
      <c r="B2" s="177"/>
      <c r="C2" s="178"/>
      <c r="D2" s="101" t="s">
        <v>27</v>
      </c>
      <c r="E2" s="2"/>
      <c r="F2" s="2"/>
      <c r="G2" s="2"/>
      <c r="H2" s="129" t="s">
        <v>56</v>
      </c>
      <c r="K2" s="102"/>
    </row>
    <row r="3" spans="2:12" ht="14.5" thickBot="1" x14ac:dyDescent="0.4">
      <c r="B3" s="88" t="s">
        <v>28</v>
      </c>
      <c r="C3" s="89" t="s">
        <v>29</v>
      </c>
      <c r="D3" s="138" t="s">
        <v>21</v>
      </c>
      <c r="E3" s="139"/>
      <c r="F3" s="139"/>
      <c r="G3" s="139"/>
      <c r="H3" s="139"/>
      <c r="I3" s="173"/>
      <c r="J3" s="173"/>
      <c r="K3" s="174"/>
    </row>
    <row r="4" spans="2:12" ht="31" customHeight="1" thickBot="1" x14ac:dyDescent="0.35">
      <c r="B4" s="90"/>
      <c r="C4" s="91"/>
      <c r="D4" s="141" t="s">
        <v>17</v>
      </c>
      <c r="E4" s="142"/>
      <c r="F4" s="142"/>
      <c r="G4" s="142"/>
      <c r="H4" s="142"/>
      <c r="I4" s="27" t="s">
        <v>43</v>
      </c>
      <c r="J4" s="28" t="s">
        <v>3</v>
      </c>
      <c r="K4" s="29" t="s">
        <v>0</v>
      </c>
    </row>
    <row r="5" spans="2:12" x14ac:dyDescent="0.35">
      <c r="B5" s="92"/>
      <c r="C5" s="93"/>
      <c r="D5" s="179" t="s">
        <v>58</v>
      </c>
      <c r="E5" s="180"/>
      <c r="F5" s="180"/>
      <c r="G5" s="180"/>
      <c r="H5" s="180"/>
      <c r="I5" s="180"/>
      <c r="J5" s="180"/>
      <c r="K5" s="181"/>
    </row>
    <row r="6" spans="2:12" ht="14.5" thickBot="1" x14ac:dyDescent="0.35">
      <c r="B6" s="92"/>
      <c r="C6" s="93"/>
      <c r="D6" s="182" t="s">
        <v>15</v>
      </c>
      <c r="E6" s="183"/>
      <c r="F6" s="183"/>
      <c r="G6" s="183"/>
      <c r="H6" s="184"/>
      <c r="I6" s="74">
        <v>60000</v>
      </c>
      <c r="J6" s="22">
        <v>50000</v>
      </c>
      <c r="K6" s="36">
        <v>45000</v>
      </c>
    </row>
    <row r="7" spans="2:12" ht="14.5" thickBot="1" x14ac:dyDescent="0.35">
      <c r="B7" s="85">
        <v>1.2E-2</v>
      </c>
      <c r="C7" s="86">
        <v>2.5000000000000001E-2</v>
      </c>
      <c r="D7" s="185" t="s">
        <v>46</v>
      </c>
      <c r="E7" s="186"/>
      <c r="F7" s="186"/>
      <c r="G7" s="19"/>
      <c r="H7" s="75">
        <v>1.8500000000000003E-2</v>
      </c>
      <c r="I7" s="72">
        <f>ROUND(I6*$H$7,2)</f>
        <v>1110</v>
      </c>
      <c r="J7" s="23">
        <f t="shared" ref="J7:K7" si="0">ROUND(J6*$H$7,2)</f>
        <v>925</v>
      </c>
      <c r="K7" s="37">
        <f t="shared" si="0"/>
        <v>832.5</v>
      </c>
      <c r="L7" s="108"/>
    </row>
    <row r="8" spans="2:12" ht="15.5" thickTop="1" thickBot="1" x14ac:dyDescent="0.35">
      <c r="B8" s="94"/>
      <c r="C8" s="95"/>
      <c r="D8" s="38" t="s">
        <v>16</v>
      </c>
      <c r="E8" s="8"/>
      <c r="F8" s="8"/>
      <c r="G8" s="8"/>
      <c r="H8" s="76"/>
      <c r="I8" s="73">
        <f>SUM(I6:I7)</f>
        <v>61110</v>
      </c>
      <c r="J8" s="26">
        <f t="shared" ref="J8:K8" si="1">SUM(J6:J7)</f>
        <v>50925</v>
      </c>
      <c r="K8" s="39">
        <f t="shared" si="1"/>
        <v>45832.5</v>
      </c>
    </row>
    <row r="9" spans="2:12" ht="15" customHeight="1" thickBot="1" x14ac:dyDescent="0.4">
      <c r="B9" s="94"/>
      <c r="C9" s="95"/>
      <c r="D9" s="187" t="s">
        <v>30</v>
      </c>
      <c r="E9" s="188"/>
      <c r="F9" s="188"/>
      <c r="G9" s="188"/>
      <c r="H9" s="188"/>
      <c r="I9" s="24"/>
      <c r="J9" s="24"/>
      <c r="K9" s="25"/>
    </row>
    <row r="10" spans="2:12" ht="14.5" thickBot="1" x14ac:dyDescent="0.35">
      <c r="B10" s="85">
        <v>0.05</v>
      </c>
      <c r="C10" s="86">
        <v>0.2</v>
      </c>
      <c r="D10" s="48" t="s">
        <v>47</v>
      </c>
      <c r="E10" s="45"/>
      <c r="F10" s="46"/>
      <c r="G10" s="45"/>
      <c r="H10" s="75">
        <v>0.125</v>
      </c>
      <c r="I10" s="79">
        <f>I8*$H$10</f>
        <v>7638.75</v>
      </c>
      <c r="J10" s="21">
        <f>J8*$H$10</f>
        <v>6365.625</v>
      </c>
      <c r="K10" s="49">
        <f>K8*$H$10</f>
        <v>5729.0625</v>
      </c>
      <c r="L10" s="108"/>
    </row>
    <row r="11" spans="2:12" ht="15" customHeight="1" thickBot="1" x14ac:dyDescent="0.35">
      <c r="B11" s="85">
        <v>1.4999999999999999E-2</v>
      </c>
      <c r="C11" s="86">
        <v>0.1</v>
      </c>
      <c r="D11" s="189" t="s">
        <v>48</v>
      </c>
      <c r="E11" s="190"/>
      <c r="F11" s="190"/>
      <c r="G11" s="190"/>
      <c r="H11" s="82">
        <v>5.7500000000000002E-2</v>
      </c>
      <c r="I11" s="80">
        <f>I8*$H$11</f>
        <v>3513.8250000000003</v>
      </c>
      <c r="J11" s="35">
        <f>J8*$H$11</f>
        <v>2928.1875</v>
      </c>
      <c r="K11" s="47">
        <f>K8*$H$11</f>
        <v>2635.3687500000001</v>
      </c>
      <c r="L11" s="108"/>
    </row>
    <row r="12" spans="2:12" ht="15" customHeight="1" thickBot="1" x14ac:dyDescent="0.35">
      <c r="B12" s="92"/>
      <c r="C12" s="93"/>
      <c r="D12" s="191" t="s">
        <v>4</v>
      </c>
      <c r="E12" s="192"/>
      <c r="F12" s="192"/>
      <c r="G12" s="192"/>
      <c r="H12" s="193"/>
      <c r="I12" s="79">
        <f>SUM(I8:I11)</f>
        <v>72262.574999999997</v>
      </c>
      <c r="J12" s="21">
        <f>SUM(J8:J11)</f>
        <v>60218.8125</v>
      </c>
      <c r="K12" s="49">
        <f>SUM(K8:K11)</f>
        <v>54196.931250000001</v>
      </c>
    </row>
    <row r="13" spans="2:12" ht="15.75" customHeight="1" thickBot="1" x14ac:dyDescent="0.35">
      <c r="B13" s="85">
        <v>0</v>
      </c>
      <c r="C13" s="86">
        <v>0.04</v>
      </c>
      <c r="D13" s="196" t="s">
        <v>55</v>
      </c>
      <c r="E13" s="197"/>
      <c r="F13" s="197"/>
      <c r="G13" s="198"/>
      <c r="H13" s="81">
        <v>0.02</v>
      </c>
      <c r="I13" s="78">
        <f>ROUND(I12*$H$13,2)</f>
        <v>1445.25</v>
      </c>
      <c r="J13" s="34">
        <f>ROUND(J12*$H$13,2)</f>
        <v>1204.3800000000001</v>
      </c>
      <c r="K13" s="40">
        <f>ROUND(K12*$H$13,2)</f>
        <v>1083.94</v>
      </c>
      <c r="L13" s="108"/>
    </row>
    <row r="14" spans="2:12" ht="16.75" customHeight="1" thickBot="1" x14ac:dyDescent="0.4">
      <c r="B14" s="90"/>
      <c r="C14" s="93"/>
      <c r="D14" s="171" t="s">
        <v>18</v>
      </c>
      <c r="E14" s="194"/>
      <c r="F14" s="194"/>
      <c r="G14" s="194"/>
      <c r="H14" s="195"/>
      <c r="I14" s="77">
        <f>SUM(I12:I13)</f>
        <v>73707.824999999997</v>
      </c>
      <c r="J14" s="41">
        <f t="shared" ref="J14:K14" si="2">SUM(J12:J13)</f>
        <v>61423.192499999997</v>
      </c>
      <c r="K14" s="42">
        <f t="shared" si="2"/>
        <v>55280.871250000004</v>
      </c>
    </row>
    <row r="15" spans="2:12" ht="14.5" thickBot="1" x14ac:dyDescent="0.4">
      <c r="B15" s="92"/>
      <c r="C15" s="92"/>
      <c r="D15" s="2"/>
      <c r="E15" s="2"/>
      <c r="F15" s="2"/>
      <c r="G15" s="2"/>
      <c r="H15" s="2"/>
      <c r="I15" s="4"/>
      <c r="J15" s="4"/>
      <c r="K15" s="4"/>
    </row>
    <row r="16" spans="2:12" ht="15.75" customHeight="1" thickBot="1" x14ac:dyDescent="0.4">
      <c r="B16" s="92"/>
      <c r="C16" s="92"/>
      <c r="D16" s="138" t="s">
        <v>44</v>
      </c>
      <c r="E16" s="139"/>
      <c r="F16" s="139"/>
      <c r="G16" s="139"/>
      <c r="H16" s="139"/>
      <c r="I16" s="173"/>
      <c r="J16" s="173"/>
      <c r="K16" s="174"/>
      <c r="L16" s="5"/>
    </row>
    <row r="17" spans="2:12" ht="15.75" customHeight="1" thickBot="1" x14ac:dyDescent="0.35">
      <c r="B17" s="92"/>
      <c r="C17" s="92"/>
      <c r="D17" s="148" t="s">
        <v>12</v>
      </c>
      <c r="E17" s="149"/>
      <c r="F17" s="149"/>
      <c r="G17" s="149"/>
      <c r="H17" s="166"/>
      <c r="I17" s="83" t="s">
        <v>6</v>
      </c>
      <c r="J17" s="30" t="s">
        <v>8</v>
      </c>
      <c r="K17" s="31" t="s">
        <v>7</v>
      </c>
      <c r="L17" s="5"/>
    </row>
    <row r="18" spans="2:12" ht="15.75" customHeight="1" x14ac:dyDescent="0.3">
      <c r="B18" s="92"/>
      <c r="C18" s="92"/>
      <c r="D18" s="157" t="s">
        <v>31</v>
      </c>
      <c r="E18" s="158"/>
      <c r="F18" s="158"/>
      <c r="G18" s="158"/>
      <c r="H18" s="167"/>
      <c r="I18" s="109">
        <v>0.75</v>
      </c>
      <c r="J18" s="119">
        <v>203</v>
      </c>
      <c r="K18" s="110">
        <f>I18*J18</f>
        <v>152.25</v>
      </c>
      <c r="L18" s="5"/>
    </row>
    <row r="19" spans="2:12" ht="15.75" customHeight="1" x14ac:dyDescent="0.3">
      <c r="B19" s="92"/>
      <c r="C19" s="92"/>
      <c r="D19" s="157" t="s">
        <v>39</v>
      </c>
      <c r="E19" s="158"/>
      <c r="F19" s="158"/>
      <c r="G19" s="158"/>
      <c r="H19" s="167"/>
      <c r="I19" s="111">
        <v>0.40050000000000002</v>
      </c>
      <c r="J19" s="120">
        <v>203</v>
      </c>
      <c r="K19" s="112">
        <f>I19*J19</f>
        <v>81.301500000000004</v>
      </c>
      <c r="L19" s="5"/>
    </row>
    <row r="20" spans="2:12" ht="15.75" customHeight="1" x14ac:dyDescent="0.3">
      <c r="B20" s="92"/>
      <c r="C20" s="92"/>
      <c r="D20" s="157" t="s">
        <v>40</v>
      </c>
      <c r="E20" s="158"/>
      <c r="F20" s="158"/>
      <c r="G20" s="158"/>
      <c r="H20" s="167"/>
      <c r="I20" s="111">
        <v>0</v>
      </c>
      <c r="J20" s="120">
        <v>0</v>
      </c>
      <c r="K20" s="112">
        <f t="shared" ref="K20:K21" si="3">I20*J20</f>
        <v>0</v>
      </c>
      <c r="L20" s="5"/>
    </row>
    <row r="21" spans="2:12" ht="15.75" customHeight="1" thickBot="1" x14ac:dyDescent="0.35">
      <c r="B21" s="92"/>
      <c r="C21" s="92"/>
      <c r="D21" s="168" t="s">
        <v>5</v>
      </c>
      <c r="E21" s="169"/>
      <c r="F21" s="169"/>
      <c r="G21" s="169"/>
      <c r="H21" s="170"/>
      <c r="I21" s="113">
        <v>0</v>
      </c>
      <c r="J21" s="121">
        <v>0</v>
      </c>
      <c r="K21" s="114">
        <f t="shared" si="3"/>
        <v>0</v>
      </c>
      <c r="L21" s="5"/>
    </row>
    <row r="22" spans="2:12" ht="15.75" customHeight="1" thickBot="1" x14ac:dyDescent="0.35">
      <c r="B22" s="92"/>
      <c r="C22" s="92"/>
      <c r="D22" s="171" t="s">
        <v>32</v>
      </c>
      <c r="E22" s="161"/>
      <c r="F22" s="161"/>
      <c r="G22" s="161"/>
      <c r="H22" s="172"/>
      <c r="I22" s="165"/>
      <c r="J22" s="165"/>
      <c r="K22" s="117">
        <f>SUM(K18:K21)</f>
        <v>233.5515</v>
      </c>
      <c r="L22" s="5"/>
    </row>
    <row r="23" spans="2:12" ht="15.75" customHeight="1" thickBot="1" x14ac:dyDescent="0.35">
      <c r="B23" s="92"/>
      <c r="C23" s="92"/>
      <c r="D23" s="148" t="s">
        <v>13</v>
      </c>
      <c r="E23" s="149"/>
      <c r="F23" s="149"/>
      <c r="G23" s="149"/>
      <c r="H23" s="166"/>
      <c r="I23" s="83" t="s">
        <v>6</v>
      </c>
      <c r="J23" s="30" t="s">
        <v>8</v>
      </c>
      <c r="K23" s="31" t="s">
        <v>7</v>
      </c>
      <c r="L23" s="5"/>
    </row>
    <row r="24" spans="2:12" ht="15.75" customHeight="1" x14ac:dyDescent="0.3">
      <c r="B24" s="92"/>
      <c r="C24" s="92"/>
      <c r="D24" s="157" t="s">
        <v>14</v>
      </c>
      <c r="E24" s="158"/>
      <c r="F24" s="158"/>
      <c r="G24" s="158"/>
      <c r="H24" s="167"/>
      <c r="I24" s="109">
        <v>0.93100000000000005</v>
      </c>
      <c r="J24" s="120">
        <v>21</v>
      </c>
      <c r="K24" s="110">
        <f>I24*J24</f>
        <v>19.551000000000002</v>
      </c>
      <c r="L24" s="5"/>
    </row>
    <row r="25" spans="2:12" ht="15.75" customHeight="1" x14ac:dyDescent="0.3">
      <c r="B25" s="92"/>
      <c r="C25" s="92"/>
      <c r="D25" s="157" t="s">
        <v>9</v>
      </c>
      <c r="E25" s="158"/>
      <c r="F25" s="158"/>
      <c r="G25" s="158"/>
      <c r="H25" s="167"/>
      <c r="I25" s="111">
        <v>0</v>
      </c>
      <c r="J25" s="120">
        <v>0</v>
      </c>
      <c r="K25" s="112">
        <f t="shared" ref="K25:K27" si="4">I25*J25</f>
        <v>0</v>
      </c>
      <c r="L25" s="5"/>
    </row>
    <row r="26" spans="2:12" ht="15.75" customHeight="1" x14ac:dyDescent="0.3">
      <c r="B26" s="92"/>
      <c r="C26" s="92"/>
      <c r="D26" s="157" t="s">
        <v>10</v>
      </c>
      <c r="E26" s="158"/>
      <c r="F26" s="158"/>
      <c r="G26" s="158"/>
      <c r="H26" s="167"/>
      <c r="I26" s="111">
        <v>0</v>
      </c>
      <c r="J26" s="120">
        <v>0</v>
      </c>
      <c r="K26" s="112">
        <f t="shared" si="4"/>
        <v>0</v>
      </c>
      <c r="L26" s="5"/>
    </row>
    <row r="27" spans="2:12" ht="15.75" customHeight="1" x14ac:dyDescent="0.3">
      <c r="B27" s="92"/>
      <c r="C27" s="92"/>
      <c r="D27" s="157" t="s">
        <v>11</v>
      </c>
      <c r="E27" s="158"/>
      <c r="F27" s="158"/>
      <c r="G27" s="158"/>
      <c r="H27" s="167"/>
      <c r="I27" s="111">
        <v>0</v>
      </c>
      <c r="J27" s="120">
        <v>0</v>
      </c>
      <c r="K27" s="112">
        <f t="shared" si="4"/>
        <v>0</v>
      </c>
      <c r="L27" s="5"/>
    </row>
    <row r="28" spans="2:12" ht="15.75" customHeight="1" thickBot="1" x14ac:dyDescent="0.35">
      <c r="B28" s="92"/>
      <c r="C28" s="92"/>
      <c r="D28" s="146" t="s">
        <v>5</v>
      </c>
      <c r="E28" s="147"/>
      <c r="F28" s="147"/>
      <c r="G28" s="147"/>
      <c r="H28" s="84"/>
      <c r="I28" s="115">
        <v>0</v>
      </c>
      <c r="J28" s="120">
        <v>0</v>
      </c>
      <c r="K28" s="114">
        <f>I28*J28</f>
        <v>0</v>
      </c>
      <c r="L28" s="5"/>
    </row>
    <row r="29" spans="2:12" ht="15.75" customHeight="1" thickBot="1" x14ac:dyDescent="0.35">
      <c r="B29" s="92"/>
      <c r="C29" s="93"/>
      <c r="D29" s="148" t="s">
        <v>33</v>
      </c>
      <c r="E29" s="149"/>
      <c r="F29" s="149"/>
      <c r="G29" s="149"/>
      <c r="H29" s="149"/>
      <c r="I29" s="150"/>
      <c r="J29" s="150"/>
      <c r="K29" s="118">
        <f>SUM(K24:K28)</f>
        <v>19.551000000000002</v>
      </c>
      <c r="L29" s="5"/>
    </row>
    <row r="30" spans="2:12" ht="15.75" customHeight="1" thickBot="1" x14ac:dyDescent="0.35">
      <c r="B30" s="92"/>
      <c r="C30" s="93"/>
      <c r="D30" s="151" t="s">
        <v>34</v>
      </c>
      <c r="E30" s="152"/>
      <c r="F30" s="152"/>
      <c r="G30" s="152"/>
      <c r="H30" s="153"/>
      <c r="I30" s="154"/>
      <c r="J30" s="154"/>
      <c r="K30" s="116">
        <f>K22+K29</f>
        <v>253.10250000000002</v>
      </c>
      <c r="L30" s="5"/>
    </row>
    <row r="31" spans="2:12" ht="15.75" customHeight="1" thickBot="1" x14ac:dyDescent="0.4">
      <c r="B31" s="92"/>
      <c r="C31" s="92"/>
      <c r="D31" s="2"/>
      <c r="E31" s="2"/>
      <c r="F31" s="2"/>
      <c r="G31" s="2"/>
      <c r="H31" s="2"/>
    </row>
    <row r="32" spans="2:12" ht="15.75" customHeight="1" thickBot="1" x14ac:dyDescent="0.4">
      <c r="B32" s="92"/>
      <c r="C32" s="92"/>
      <c r="D32" s="155" t="s">
        <v>57</v>
      </c>
      <c r="E32" s="156"/>
      <c r="F32" s="156"/>
      <c r="G32" s="156"/>
      <c r="H32" s="156"/>
      <c r="I32" s="44" t="s">
        <v>7</v>
      </c>
      <c r="K32"/>
    </row>
    <row r="33" spans="2:15" ht="15.75" customHeight="1" thickBot="1" x14ac:dyDescent="0.4">
      <c r="B33" s="126">
        <v>1582</v>
      </c>
      <c r="C33" s="127">
        <v>1545</v>
      </c>
      <c r="D33" s="157" t="s">
        <v>50</v>
      </c>
      <c r="E33" s="158"/>
      <c r="F33" s="158"/>
      <c r="G33" s="158"/>
      <c r="H33" s="147"/>
      <c r="I33" s="128">
        <v>1582</v>
      </c>
      <c r="K33"/>
    </row>
    <row r="34" spans="2:15" ht="15.75" customHeight="1" thickBot="1" x14ac:dyDescent="0.4">
      <c r="B34" s="87">
        <v>0.12</v>
      </c>
      <c r="C34" s="87">
        <v>0.2</v>
      </c>
      <c r="D34" s="159" t="s">
        <v>49</v>
      </c>
      <c r="E34" s="160"/>
      <c r="F34" s="160"/>
      <c r="G34" s="160"/>
      <c r="H34" s="43">
        <f>IF(($K$30/$I$33)&gt;$C$34,$C$34,IF(($K$30/$I$33)&lt;$B$34,$B$34,($K$30/$I$33)))</f>
        <v>0.15998893805309736</v>
      </c>
      <c r="I34" s="114">
        <f>-H34*I33</f>
        <v>-253.10250000000002</v>
      </c>
      <c r="K34"/>
      <c r="L34" s="108"/>
      <c r="M34" s="33"/>
    </row>
    <row r="35" spans="2:15" ht="15.75" customHeight="1" thickBot="1" x14ac:dyDescent="0.35">
      <c r="B35" s="96"/>
      <c r="C35" s="96"/>
      <c r="D35" s="148" t="s">
        <v>42</v>
      </c>
      <c r="E35" s="149"/>
      <c r="F35" s="149"/>
      <c r="G35" s="149"/>
      <c r="H35" s="161"/>
      <c r="I35" s="122">
        <f>SUM(I33:I34)</f>
        <v>1328.8975</v>
      </c>
      <c r="K35" s="5"/>
    </row>
    <row r="36" spans="2:15" ht="15.75" customHeight="1" thickBot="1" x14ac:dyDescent="0.4">
      <c r="B36" s="92"/>
      <c r="C36" s="92"/>
      <c r="D36" s="1"/>
      <c r="E36" s="1"/>
      <c r="F36" s="1"/>
      <c r="G36" s="1"/>
      <c r="H36" s="1"/>
      <c r="I36" s="1"/>
      <c r="J36" s="1"/>
      <c r="K36" s="1"/>
      <c r="L36" s="5"/>
    </row>
    <row r="37" spans="2:15" ht="15.75" customHeight="1" thickBot="1" x14ac:dyDescent="0.4">
      <c r="B37" s="92"/>
      <c r="C37" s="92"/>
      <c r="D37" s="139" t="s">
        <v>37</v>
      </c>
      <c r="E37" s="139"/>
      <c r="F37" s="139"/>
      <c r="G37" s="139"/>
      <c r="H37" s="139"/>
      <c r="I37" s="139"/>
      <c r="J37" s="139"/>
      <c r="K37" s="140"/>
      <c r="L37" s="5"/>
    </row>
    <row r="38" spans="2:15" ht="31" customHeight="1" x14ac:dyDescent="0.3">
      <c r="B38" s="92"/>
      <c r="C38" s="92"/>
      <c r="D38" s="162" t="s">
        <v>17</v>
      </c>
      <c r="E38" s="163"/>
      <c r="F38" s="163"/>
      <c r="G38" s="163"/>
      <c r="H38" s="164"/>
      <c r="I38" s="50" t="s">
        <v>2</v>
      </c>
      <c r="J38" s="51" t="s">
        <v>3</v>
      </c>
      <c r="K38" s="52" t="s">
        <v>0</v>
      </c>
      <c r="L38" s="5"/>
    </row>
    <row r="39" spans="2:15" ht="14.5" thickBot="1" x14ac:dyDescent="0.35">
      <c r="B39" s="92"/>
      <c r="C39" s="92"/>
      <c r="D39" s="143" t="s">
        <v>19</v>
      </c>
      <c r="E39" s="144"/>
      <c r="F39" s="144"/>
      <c r="G39" s="144"/>
      <c r="H39" s="145"/>
      <c r="I39" s="53">
        <f>I14</f>
        <v>73707.824999999997</v>
      </c>
      <c r="J39" s="54">
        <f>J14</f>
        <v>61423.192499999997</v>
      </c>
      <c r="K39" s="55">
        <f>K14</f>
        <v>55280.871250000004</v>
      </c>
      <c r="L39" s="5"/>
    </row>
    <row r="40" spans="2:15" ht="14.5" thickBot="1" x14ac:dyDescent="0.35">
      <c r="B40" s="87">
        <v>1</v>
      </c>
      <c r="C40" s="87">
        <v>1</v>
      </c>
      <c r="D40" s="131" t="s">
        <v>53</v>
      </c>
      <c r="E40" s="132"/>
      <c r="F40" s="132"/>
      <c r="G40" s="132"/>
      <c r="H40" s="133"/>
      <c r="I40" s="32">
        <v>1</v>
      </c>
      <c r="J40" s="56">
        <v>1</v>
      </c>
      <c r="K40" s="57">
        <v>1</v>
      </c>
      <c r="L40" s="108"/>
    </row>
    <row r="41" spans="2:15" ht="15" thickTop="1" thickBot="1" x14ac:dyDescent="0.35">
      <c r="B41" s="92"/>
      <c r="C41" s="92"/>
      <c r="D41" s="134" t="s">
        <v>20</v>
      </c>
      <c r="E41" s="135"/>
      <c r="F41" s="135"/>
      <c r="G41" s="135"/>
      <c r="H41" s="136"/>
      <c r="I41" s="125">
        <f>$I$35</f>
        <v>1328.8975</v>
      </c>
      <c r="J41" s="124">
        <f t="shared" ref="J41:K41" si="5">$I$35</f>
        <v>1328.8975</v>
      </c>
      <c r="K41" s="123">
        <f t="shared" si="5"/>
        <v>1328.8975</v>
      </c>
      <c r="L41" s="5"/>
    </row>
    <row r="42" spans="2:15" ht="15.75" customHeight="1" thickTop="1" thickBot="1" x14ac:dyDescent="0.35">
      <c r="B42" s="97"/>
      <c r="C42" s="97"/>
      <c r="D42" s="137" t="s">
        <v>1</v>
      </c>
      <c r="E42" s="137"/>
      <c r="F42" s="137"/>
      <c r="G42" s="137"/>
      <c r="H42" s="137"/>
      <c r="I42" s="58">
        <f>ROUND(I39/I40/I41,2)</f>
        <v>55.47</v>
      </c>
      <c r="J42" s="60">
        <f t="shared" ref="J42:K42" si="6">ROUND(J39/J40/J41,2)</f>
        <v>46.22</v>
      </c>
      <c r="K42" s="59">
        <f t="shared" si="6"/>
        <v>41.6</v>
      </c>
      <c r="L42" s="5"/>
    </row>
    <row r="43" spans="2:15" ht="14.5" thickBot="1" x14ac:dyDescent="0.4">
      <c r="I43" s="7"/>
      <c r="J43" s="7"/>
      <c r="L43" s="5"/>
      <c r="O43" s="6"/>
    </row>
    <row r="44" spans="2:15" ht="14.5" thickBot="1" x14ac:dyDescent="0.4">
      <c r="D44" s="138" t="s">
        <v>26</v>
      </c>
      <c r="E44" s="139"/>
      <c r="F44" s="139"/>
      <c r="G44" s="139"/>
      <c r="H44" s="139"/>
      <c r="I44" s="139"/>
      <c r="J44" s="139"/>
      <c r="K44" s="140"/>
      <c r="L44" s="5"/>
      <c r="O44" s="6"/>
    </row>
    <row r="45" spans="2:15" ht="28.5" thickBot="1" x14ac:dyDescent="0.35">
      <c r="D45" s="141" t="s">
        <v>17</v>
      </c>
      <c r="E45" s="142"/>
      <c r="F45" s="142"/>
      <c r="G45" s="142" t="s">
        <v>17</v>
      </c>
      <c r="H45" s="142"/>
      <c r="I45" s="27" t="s">
        <v>2</v>
      </c>
      <c r="J45" s="28" t="s">
        <v>3</v>
      </c>
      <c r="K45" s="29" t="s">
        <v>0</v>
      </c>
      <c r="L45" s="5"/>
      <c r="O45" s="6"/>
    </row>
    <row r="46" spans="2:15" x14ac:dyDescent="0.3">
      <c r="D46" s="64" t="s">
        <v>23</v>
      </c>
      <c r="E46" s="65"/>
      <c r="F46" s="66">
        <v>0.65</v>
      </c>
      <c r="G46" s="65" t="s">
        <v>22</v>
      </c>
      <c r="H46" s="67"/>
      <c r="I46" s="68">
        <f>$I$42*F46</f>
        <v>36.055500000000002</v>
      </c>
      <c r="J46" s="69">
        <f>$J$42*F46</f>
        <v>30.042999999999999</v>
      </c>
      <c r="K46" s="70">
        <f>$K$42*F46</f>
        <v>27.040000000000003</v>
      </c>
    </row>
    <row r="47" spans="2:15" x14ac:dyDescent="0.3">
      <c r="D47" s="9" t="s">
        <v>24</v>
      </c>
      <c r="E47" s="10"/>
      <c r="F47" s="63">
        <v>0.45</v>
      </c>
      <c r="G47" s="10" t="s">
        <v>22</v>
      </c>
      <c r="H47" s="11"/>
      <c r="I47" s="61">
        <f>$I$42*F47</f>
        <v>24.961500000000001</v>
      </c>
      <c r="J47" s="12">
        <f>$J$42*F47</f>
        <v>20.798999999999999</v>
      </c>
      <c r="K47" s="13">
        <f>$K$42*F47</f>
        <v>18.720000000000002</v>
      </c>
    </row>
    <row r="48" spans="2:15" x14ac:dyDescent="0.3">
      <c r="D48" s="9" t="s">
        <v>25</v>
      </c>
      <c r="E48" s="10"/>
      <c r="F48" s="63">
        <v>0.35</v>
      </c>
      <c r="G48" s="10" t="s">
        <v>22</v>
      </c>
      <c r="H48" s="11"/>
      <c r="I48" s="61">
        <f>$I$42*F48</f>
        <v>19.414499999999997</v>
      </c>
      <c r="J48" s="12">
        <f>$J$42*F48</f>
        <v>16.177</v>
      </c>
      <c r="K48" s="13">
        <f>$K$42*F48</f>
        <v>14.559999999999999</v>
      </c>
    </row>
    <row r="49" spans="2:11" ht="14.5" thickBot="1" x14ac:dyDescent="0.35">
      <c r="D49" s="14" t="s">
        <v>36</v>
      </c>
      <c r="E49" s="15"/>
      <c r="F49" s="71">
        <v>0.3</v>
      </c>
      <c r="G49" s="15" t="s">
        <v>22</v>
      </c>
      <c r="H49" s="16"/>
      <c r="I49" s="62">
        <f>$I$42*F49</f>
        <v>16.640999999999998</v>
      </c>
      <c r="J49" s="17">
        <f>$J$42*F49</f>
        <v>13.866</v>
      </c>
      <c r="K49" s="18">
        <f>$K$42*F49</f>
        <v>12.48</v>
      </c>
    </row>
    <row r="52" spans="2:11" x14ac:dyDescent="0.3">
      <c r="C52" s="103" t="s">
        <v>51</v>
      </c>
      <c r="D52" s="103"/>
      <c r="E52" s="103"/>
      <c r="F52" s="103"/>
      <c r="G52" s="103"/>
      <c r="H52" s="104"/>
    </row>
    <row r="53" spans="2:11" x14ac:dyDescent="0.3">
      <c r="C53" s="105" t="s">
        <v>52</v>
      </c>
      <c r="D53" s="105"/>
      <c r="E53" s="105"/>
      <c r="F53" s="105"/>
      <c r="G53" s="105"/>
      <c r="H53" s="104"/>
    </row>
    <row r="54" spans="2:11" x14ac:dyDescent="0.3">
      <c r="B54" s="106"/>
      <c r="C54" s="104"/>
      <c r="D54" s="104"/>
      <c r="E54" s="104"/>
      <c r="F54" s="104"/>
      <c r="G54" s="104"/>
      <c r="H54" s="104"/>
    </row>
    <row r="55" spans="2:11" x14ac:dyDescent="0.3">
      <c r="B55" s="104"/>
      <c r="C55" s="104"/>
      <c r="D55" s="104"/>
      <c r="E55" s="104"/>
      <c r="F55" s="104"/>
      <c r="G55" s="104"/>
      <c r="K55" s="107" t="s">
        <v>59</v>
      </c>
    </row>
  </sheetData>
  <mergeCells count="41">
    <mergeCell ref="D16:K16"/>
    <mergeCell ref="B1:C2"/>
    <mergeCell ref="D3:K3"/>
    <mergeCell ref="D4:H4"/>
    <mergeCell ref="D5:K5"/>
    <mergeCell ref="D6:H6"/>
    <mergeCell ref="D7:F7"/>
    <mergeCell ref="D9:H9"/>
    <mergeCell ref="D11:G11"/>
    <mergeCell ref="D12:H12"/>
    <mergeCell ref="D14:H14"/>
    <mergeCell ref="D13:G13"/>
    <mergeCell ref="D27:H27"/>
    <mergeCell ref="D17:H17"/>
    <mergeCell ref="D18:H18"/>
    <mergeCell ref="D19:H19"/>
    <mergeCell ref="D20:H20"/>
    <mergeCell ref="D21:H21"/>
    <mergeCell ref="D22:H22"/>
    <mergeCell ref="I22:J22"/>
    <mergeCell ref="D23:H23"/>
    <mergeCell ref="D24:H24"/>
    <mergeCell ref="D25:H25"/>
    <mergeCell ref="D26:H26"/>
    <mergeCell ref="D39:H39"/>
    <mergeCell ref="D28:G28"/>
    <mergeCell ref="D29:H29"/>
    <mergeCell ref="I29:J29"/>
    <mergeCell ref="D30:H30"/>
    <mergeCell ref="I30:J30"/>
    <mergeCell ref="D32:H32"/>
    <mergeCell ref="D33:H33"/>
    <mergeCell ref="D34:G34"/>
    <mergeCell ref="D35:H35"/>
    <mergeCell ref="D37:K37"/>
    <mergeCell ref="D38:H38"/>
    <mergeCell ref="D40:H40"/>
    <mergeCell ref="D41:H41"/>
    <mergeCell ref="D42:H42"/>
    <mergeCell ref="D44:K44"/>
    <mergeCell ref="D45:H4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B1:O55"/>
  <sheetViews>
    <sheetView showGridLines="0" tabSelected="1" zoomScaleNormal="100" zoomScalePageLayoutView="150" workbookViewId="0">
      <selection activeCell="K55" sqref="K55"/>
    </sheetView>
  </sheetViews>
  <sheetFormatPr baseColWidth="10" defaultColWidth="10.6328125" defaultRowHeight="14" x14ac:dyDescent="0.35"/>
  <cols>
    <col min="1" max="1" width="2.81640625" style="3" customWidth="1"/>
    <col min="2" max="3" width="10.453125" style="3" customWidth="1"/>
    <col min="4" max="6" width="10.6328125" style="3" customWidth="1"/>
    <col min="7" max="7" width="25.26953125" style="3" customWidth="1"/>
    <col min="8" max="8" width="12.6328125" style="3" customWidth="1"/>
    <col min="9" max="9" width="14.453125" style="3" bestFit="1" customWidth="1"/>
    <col min="10" max="10" width="14.26953125" style="3" bestFit="1" customWidth="1"/>
    <col min="11" max="11" width="14.81640625" style="3" customWidth="1"/>
    <col min="12" max="12" width="13.26953125" style="3" bestFit="1" customWidth="1"/>
    <col min="13" max="13" width="11.6328125" style="3" bestFit="1" customWidth="1"/>
    <col min="14" max="14" width="11.26953125" style="3" customWidth="1"/>
    <col min="15" max="15" width="9.6328125" style="3" bestFit="1" customWidth="1"/>
    <col min="16" max="17" width="10.6328125" style="3"/>
    <col min="18" max="18" width="11.453125" style="3" bestFit="1" customWidth="1"/>
    <col min="19" max="16384" width="10.6328125" style="3"/>
  </cols>
  <sheetData>
    <row r="1" spans="2:12" ht="14.15" customHeight="1" x14ac:dyDescent="0.35">
      <c r="B1" s="175" t="s">
        <v>38</v>
      </c>
      <c r="C1" s="176"/>
      <c r="D1" s="98" t="s">
        <v>54</v>
      </c>
      <c r="E1" s="98"/>
      <c r="F1" s="98"/>
      <c r="G1" s="98"/>
      <c r="H1" s="98"/>
      <c r="I1" s="99"/>
      <c r="J1" s="99"/>
      <c r="K1" s="100"/>
    </row>
    <row r="2" spans="2:12" ht="33" customHeight="1" thickBot="1" x14ac:dyDescent="0.4">
      <c r="B2" s="177"/>
      <c r="C2" s="178"/>
      <c r="D2" s="101" t="s">
        <v>45</v>
      </c>
      <c r="E2" s="2"/>
      <c r="F2" s="2"/>
      <c r="G2" s="2"/>
      <c r="H2" s="129" t="s">
        <v>56</v>
      </c>
      <c r="K2" s="102"/>
    </row>
    <row r="3" spans="2:12" ht="14.5" thickBot="1" x14ac:dyDescent="0.4">
      <c r="B3" s="88" t="s">
        <v>28</v>
      </c>
      <c r="C3" s="89" t="s">
        <v>29</v>
      </c>
      <c r="D3" s="138" t="s">
        <v>21</v>
      </c>
      <c r="E3" s="139"/>
      <c r="F3" s="139"/>
      <c r="G3" s="139"/>
      <c r="H3" s="139"/>
      <c r="I3" s="173"/>
      <c r="J3" s="173"/>
      <c r="K3" s="174"/>
    </row>
    <row r="4" spans="2:12" ht="31" customHeight="1" thickBot="1" x14ac:dyDescent="0.35">
      <c r="B4" s="90"/>
      <c r="C4" s="91"/>
      <c r="D4" s="141" t="s">
        <v>17</v>
      </c>
      <c r="E4" s="142"/>
      <c r="F4" s="142"/>
      <c r="G4" s="142"/>
      <c r="H4" s="142"/>
      <c r="I4" s="27" t="s">
        <v>43</v>
      </c>
      <c r="J4" s="28" t="s">
        <v>3</v>
      </c>
      <c r="K4" s="29" t="s">
        <v>0</v>
      </c>
    </row>
    <row r="5" spans="2:12" ht="13.9" customHeight="1" x14ac:dyDescent="0.35">
      <c r="B5" s="92"/>
      <c r="C5" s="93"/>
      <c r="D5" s="179" t="s">
        <v>58</v>
      </c>
      <c r="E5" s="180"/>
      <c r="F5" s="180"/>
      <c r="G5" s="180"/>
      <c r="H5" s="180"/>
      <c r="I5" s="180"/>
      <c r="J5" s="180"/>
      <c r="K5" s="181"/>
    </row>
    <row r="6" spans="2:12" ht="14.5" thickBot="1" x14ac:dyDescent="0.35">
      <c r="B6" s="92"/>
      <c r="C6" s="93"/>
      <c r="D6" s="182" t="s">
        <v>15</v>
      </c>
      <c r="E6" s="183"/>
      <c r="F6" s="183"/>
      <c r="G6" s="183"/>
      <c r="H6" s="184"/>
      <c r="I6" s="74">
        <v>60000</v>
      </c>
      <c r="J6" s="22">
        <v>50000</v>
      </c>
      <c r="K6" s="36">
        <v>45000</v>
      </c>
    </row>
    <row r="7" spans="2:12" ht="14.5" thickBot="1" x14ac:dyDescent="0.35">
      <c r="B7" s="85">
        <v>1.2E-2</v>
      </c>
      <c r="C7" s="86">
        <v>2.5000000000000001E-2</v>
      </c>
      <c r="D7" s="204" t="s">
        <v>60</v>
      </c>
      <c r="E7" s="205"/>
      <c r="F7" s="205"/>
      <c r="G7" s="19"/>
      <c r="H7" s="75">
        <v>1.8500000000000003E-2</v>
      </c>
      <c r="I7" s="72">
        <f>ROUND(I6*$H$7,2)</f>
        <v>1110</v>
      </c>
      <c r="J7" s="23">
        <f t="shared" ref="J7:K7" si="0">ROUND(J6*$H$7,2)</f>
        <v>925</v>
      </c>
      <c r="K7" s="37">
        <f t="shared" si="0"/>
        <v>832.5</v>
      </c>
      <c r="L7" s="108"/>
    </row>
    <row r="8" spans="2:12" ht="15.5" thickTop="1" thickBot="1" x14ac:dyDescent="0.35">
      <c r="B8" s="94"/>
      <c r="C8" s="95"/>
      <c r="D8" s="38" t="s">
        <v>16</v>
      </c>
      <c r="E8" s="8"/>
      <c r="F8" s="8"/>
      <c r="G8" s="8"/>
      <c r="H8" s="76"/>
      <c r="I8" s="73">
        <f>SUM(I6:I7)</f>
        <v>61110</v>
      </c>
      <c r="J8" s="26">
        <f t="shared" ref="J8:K8" si="1">SUM(J6:J7)</f>
        <v>50925</v>
      </c>
      <c r="K8" s="39">
        <f t="shared" si="1"/>
        <v>45832.5</v>
      </c>
      <c r="L8" s="6"/>
    </row>
    <row r="9" spans="2:12" ht="15" customHeight="1" thickBot="1" x14ac:dyDescent="0.4">
      <c r="B9" s="94"/>
      <c r="C9" s="95"/>
      <c r="D9" s="187" t="s">
        <v>30</v>
      </c>
      <c r="E9" s="188"/>
      <c r="F9" s="188"/>
      <c r="G9" s="188"/>
      <c r="H9" s="188"/>
      <c r="I9" s="24"/>
      <c r="J9" s="24"/>
      <c r="K9" s="25"/>
    </row>
    <row r="10" spans="2:12" ht="14.5" thickBot="1" x14ac:dyDescent="0.35">
      <c r="B10" s="85">
        <v>0.15</v>
      </c>
      <c r="C10" s="86">
        <v>0.27500000000000002</v>
      </c>
      <c r="D10" s="130" t="s">
        <v>61</v>
      </c>
      <c r="E10" s="45"/>
      <c r="F10" s="46"/>
      <c r="G10" s="45"/>
      <c r="H10" s="75">
        <v>0.21250000000000002</v>
      </c>
      <c r="I10" s="79">
        <f>I8*$H$10</f>
        <v>12985.875000000002</v>
      </c>
      <c r="J10" s="21">
        <f>J8*$H$10</f>
        <v>10821.562500000002</v>
      </c>
      <c r="K10" s="49">
        <f>K8*$H$10</f>
        <v>9739.4062500000018</v>
      </c>
      <c r="L10" s="108"/>
    </row>
    <row r="11" spans="2:12" ht="15" customHeight="1" thickBot="1" x14ac:dyDescent="0.35">
      <c r="B11" s="85">
        <v>7.4999999999999997E-2</v>
      </c>
      <c r="C11" s="86">
        <v>0.15</v>
      </c>
      <c r="D11" s="199" t="s">
        <v>48</v>
      </c>
      <c r="E11" s="200"/>
      <c r="F11" s="200"/>
      <c r="G11" s="200"/>
      <c r="H11" s="82">
        <v>0.11249999999999999</v>
      </c>
      <c r="I11" s="80">
        <f>I8*$H$11</f>
        <v>6874.8749999999991</v>
      </c>
      <c r="J11" s="35">
        <f>J8*$H$11</f>
        <v>5729.0624999999991</v>
      </c>
      <c r="K11" s="47">
        <f>K8*$H$11</f>
        <v>5156.1562499999991</v>
      </c>
      <c r="L11" s="108"/>
    </row>
    <row r="12" spans="2:12" ht="15" customHeight="1" thickBot="1" x14ac:dyDescent="0.35">
      <c r="B12" s="92"/>
      <c r="C12" s="93"/>
      <c r="D12" s="191" t="s">
        <v>4</v>
      </c>
      <c r="E12" s="192"/>
      <c r="F12" s="192"/>
      <c r="G12" s="192"/>
      <c r="H12" s="193"/>
      <c r="I12" s="79">
        <f>SUM(I8:I11)</f>
        <v>80970.75</v>
      </c>
      <c r="J12" s="21">
        <f>SUM(J8:J11)</f>
        <v>67475.625</v>
      </c>
      <c r="K12" s="49">
        <f>SUM(K8:K11)</f>
        <v>60728.0625</v>
      </c>
    </row>
    <row r="13" spans="2:12" ht="15.75" customHeight="1" thickBot="1" x14ac:dyDescent="0.35">
      <c r="B13" s="85">
        <v>0</v>
      </c>
      <c r="C13" s="86">
        <v>0.04</v>
      </c>
      <c r="D13" s="201" t="s">
        <v>55</v>
      </c>
      <c r="E13" s="202"/>
      <c r="F13" s="202"/>
      <c r="G13" s="203"/>
      <c r="H13" s="81">
        <v>0.02</v>
      </c>
      <c r="I13" s="78">
        <f>ROUND(I12*$H$13,2)</f>
        <v>1619.42</v>
      </c>
      <c r="J13" s="34">
        <f>ROUND(J12*$H$13,2)</f>
        <v>1349.51</v>
      </c>
      <c r="K13" s="40">
        <f>ROUND(K12*$H$13,2)</f>
        <v>1214.56</v>
      </c>
      <c r="L13" s="108"/>
    </row>
    <row r="14" spans="2:12" ht="16.75" customHeight="1" thickBot="1" x14ac:dyDescent="0.4">
      <c r="B14" s="92"/>
      <c r="C14" s="93"/>
      <c r="D14" s="171" t="s">
        <v>18</v>
      </c>
      <c r="E14" s="194"/>
      <c r="F14" s="194"/>
      <c r="G14" s="194"/>
      <c r="H14" s="195"/>
      <c r="I14" s="77">
        <f>SUM(I12:I13)</f>
        <v>82590.17</v>
      </c>
      <c r="J14" s="41">
        <f t="shared" ref="J14:K14" si="2">SUM(J12:J13)</f>
        <v>68825.134999999995</v>
      </c>
      <c r="K14" s="42">
        <f t="shared" si="2"/>
        <v>61942.622499999998</v>
      </c>
    </row>
    <row r="15" spans="2:12" ht="14.5" thickBot="1" x14ac:dyDescent="0.4">
      <c r="B15" s="92"/>
      <c r="C15" s="92"/>
      <c r="D15" s="2"/>
      <c r="E15" s="2"/>
      <c r="F15" s="2"/>
      <c r="G15" s="2"/>
      <c r="H15" s="2"/>
      <c r="I15" s="4"/>
      <c r="J15" s="4"/>
      <c r="K15" s="4"/>
    </row>
    <row r="16" spans="2:12" ht="15.75" customHeight="1" thickBot="1" x14ac:dyDescent="0.4">
      <c r="B16" s="92"/>
      <c r="C16" s="92"/>
      <c r="D16" s="138" t="s">
        <v>44</v>
      </c>
      <c r="E16" s="139"/>
      <c r="F16" s="139"/>
      <c r="G16" s="139"/>
      <c r="H16" s="139"/>
      <c r="I16" s="173"/>
      <c r="J16" s="173"/>
      <c r="K16" s="174"/>
      <c r="L16" s="5"/>
    </row>
    <row r="17" spans="2:12" ht="15.75" customHeight="1" thickBot="1" x14ac:dyDescent="0.35">
      <c r="B17" s="92"/>
      <c r="C17" s="92"/>
      <c r="D17" s="148" t="s">
        <v>12</v>
      </c>
      <c r="E17" s="149"/>
      <c r="F17" s="149"/>
      <c r="G17" s="149"/>
      <c r="H17" s="166"/>
      <c r="I17" s="83" t="s">
        <v>6</v>
      </c>
      <c r="J17" s="30" t="s">
        <v>8</v>
      </c>
      <c r="K17" s="31" t="s">
        <v>7</v>
      </c>
      <c r="L17" s="5"/>
    </row>
    <row r="18" spans="2:12" ht="15.75" customHeight="1" x14ac:dyDescent="0.3">
      <c r="B18" s="92"/>
      <c r="C18" s="92"/>
      <c r="D18" s="157" t="s">
        <v>31</v>
      </c>
      <c r="E18" s="158"/>
      <c r="F18" s="158"/>
      <c r="G18" s="158"/>
      <c r="H18" s="167"/>
      <c r="I18" s="109">
        <v>1</v>
      </c>
      <c r="J18" s="119">
        <v>203</v>
      </c>
      <c r="K18" s="110">
        <f>I18*J18</f>
        <v>203</v>
      </c>
      <c r="L18" s="5"/>
    </row>
    <row r="19" spans="2:12" ht="15.75" customHeight="1" x14ac:dyDescent="0.3">
      <c r="B19" s="92"/>
      <c r="C19" s="92"/>
      <c r="D19" s="157" t="s">
        <v>39</v>
      </c>
      <c r="E19" s="158"/>
      <c r="F19" s="158"/>
      <c r="G19" s="158"/>
      <c r="H19" s="167"/>
      <c r="I19" s="111">
        <v>0.97750000000000004</v>
      </c>
      <c r="J19" s="120">
        <v>203</v>
      </c>
      <c r="K19" s="112">
        <f>I19*J19</f>
        <v>198.4325</v>
      </c>
      <c r="L19" s="5"/>
    </row>
    <row r="20" spans="2:12" ht="15.75" customHeight="1" x14ac:dyDescent="0.3">
      <c r="B20" s="92"/>
      <c r="C20" s="92"/>
      <c r="D20" s="157" t="s">
        <v>40</v>
      </c>
      <c r="E20" s="158"/>
      <c r="F20" s="158"/>
      <c r="G20" s="158"/>
      <c r="H20" s="167"/>
      <c r="I20" s="111">
        <v>0</v>
      </c>
      <c r="J20" s="120">
        <v>0</v>
      </c>
      <c r="K20" s="112">
        <f t="shared" ref="K20:K21" si="3">I20*J20</f>
        <v>0</v>
      </c>
      <c r="L20" s="5"/>
    </row>
    <row r="21" spans="2:12" ht="15.75" customHeight="1" thickBot="1" x14ac:dyDescent="0.35">
      <c r="B21" s="92"/>
      <c r="C21" s="92"/>
      <c r="D21" s="168" t="s">
        <v>5</v>
      </c>
      <c r="E21" s="169"/>
      <c r="F21" s="169"/>
      <c r="G21" s="169"/>
      <c r="H21" s="170"/>
      <c r="I21" s="113">
        <v>0</v>
      </c>
      <c r="J21" s="121">
        <v>0</v>
      </c>
      <c r="K21" s="114">
        <f t="shared" si="3"/>
        <v>0</v>
      </c>
      <c r="L21" s="5"/>
    </row>
    <row r="22" spans="2:12" ht="15.75" customHeight="1" thickBot="1" x14ac:dyDescent="0.35">
      <c r="B22" s="92"/>
      <c r="C22" s="92"/>
      <c r="D22" s="171" t="s">
        <v>32</v>
      </c>
      <c r="E22" s="161"/>
      <c r="F22" s="161"/>
      <c r="G22" s="161"/>
      <c r="H22" s="172"/>
      <c r="I22" s="165"/>
      <c r="J22" s="165"/>
      <c r="K22" s="117">
        <f>SUM(K18:K21)</f>
        <v>401.4325</v>
      </c>
      <c r="L22" s="5"/>
    </row>
    <row r="23" spans="2:12" ht="15.75" customHeight="1" thickBot="1" x14ac:dyDescent="0.35">
      <c r="B23" s="92"/>
      <c r="C23" s="92"/>
      <c r="D23" s="148" t="s">
        <v>13</v>
      </c>
      <c r="E23" s="149"/>
      <c r="F23" s="149"/>
      <c r="G23" s="149"/>
      <c r="H23" s="166"/>
      <c r="I23" s="83" t="s">
        <v>6</v>
      </c>
      <c r="J23" s="30" t="s">
        <v>8</v>
      </c>
      <c r="K23" s="31" t="s">
        <v>7</v>
      </c>
      <c r="L23" s="5"/>
    </row>
    <row r="24" spans="2:12" ht="15.75" customHeight="1" x14ac:dyDescent="0.3">
      <c r="B24" s="92"/>
      <c r="C24" s="92"/>
      <c r="D24" s="157" t="s">
        <v>14</v>
      </c>
      <c r="E24" s="158"/>
      <c r="F24" s="158"/>
      <c r="G24" s="158"/>
      <c r="H24" s="167"/>
      <c r="I24" s="109">
        <v>1.6</v>
      </c>
      <c r="J24" s="120">
        <v>21</v>
      </c>
      <c r="K24" s="110">
        <f>I24*J24</f>
        <v>33.6</v>
      </c>
      <c r="L24" s="5"/>
    </row>
    <row r="25" spans="2:12" ht="15.75" customHeight="1" x14ac:dyDescent="0.3">
      <c r="B25" s="92"/>
      <c r="C25" s="92"/>
      <c r="D25" s="157" t="s">
        <v>9</v>
      </c>
      <c r="E25" s="158"/>
      <c r="F25" s="158"/>
      <c r="G25" s="158"/>
      <c r="H25" s="167"/>
      <c r="I25" s="111">
        <v>0</v>
      </c>
      <c r="J25" s="120">
        <v>0</v>
      </c>
      <c r="K25" s="112">
        <f t="shared" ref="K25:K27" si="4">I25*J25</f>
        <v>0</v>
      </c>
      <c r="L25" s="5"/>
    </row>
    <row r="26" spans="2:12" ht="15.75" customHeight="1" x14ac:dyDescent="0.3">
      <c r="B26" s="92"/>
      <c r="C26" s="92"/>
      <c r="D26" s="157" t="s">
        <v>10</v>
      </c>
      <c r="E26" s="158"/>
      <c r="F26" s="158"/>
      <c r="G26" s="158"/>
      <c r="H26" s="167"/>
      <c r="I26" s="111">
        <v>0</v>
      </c>
      <c r="J26" s="120">
        <v>0</v>
      </c>
      <c r="K26" s="112">
        <f t="shared" si="4"/>
        <v>0</v>
      </c>
      <c r="L26" s="5"/>
    </row>
    <row r="27" spans="2:12" ht="15.75" customHeight="1" x14ac:dyDescent="0.3">
      <c r="B27" s="92"/>
      <c r="C27" s="92"/>
      <c r="D27" s="157" t="s">
        <v>11</v>
      </c>
      <c r="E27" s="158"/>
      <c r="F27" s="158"/>
      <c r="G27" s="158"/>
      <c r="H27" s="167"/>
      <c r="I27" s="111">
        <v>0</v>
      </c>
      <c r="J27" s="120">
        <v>0</v>
      </c>
      <c r="K27" s="112">
        <f t="shared" si="4"/>
        <v>0</v>
      </c>
      <c r="L27" s="5"/>
    </row>
    <row r="28" spans="2:12" ht="15.75" customHeight="1" thickBot="1" x14ac:dyDescent="0.35">
      <c r="B28" s="92"/>
      <c r="C28" s="92"/>
      <c r="D28" s="146" t="s">
        <v>5</v>
      </c>
      <c r="E28" s="147"/>
      <c r="F28" s="147"/>
      <c r="G28" s="147"/>
      <c r="H28" s="84"/>
      <c r="I28" s="115">
        <v>0</v>
      </c>
      <c r="J28" s="120">
        <v>0</v>
      </c>
      <c r="K28" s="114">
        <f>I28*J28</f>
        <v>0</v>
      </c>
      <c r="L28" s="5"/>
    </row>
    <row r="29" spans="2:12" ht="15.75" customHeight="1" thickBot="1" x14ac:dyDescent="0.35">
      <c r="B29" s="92"/>
      <c r="C29" s="93"/>
      <c r="D29" s="148" t="s">
        <v>33</v>
      </c>
      <c r="E29" s="149"/>
      <c r="F29" s="149"/>
      <c r="G29" s="149"/>
      <c r="H29" s="149"/>
      <c r="I29" s="150"/>
      <c r="J29" s="150"/>
      <c r="K29" s="118">
        <f>SUM(K24:K28)</f>
        <v>33.6</v>
      </c>
      <c r="L29" s="5"/>
    </row>
    <row r="30" spans="2:12" ht="15.75" customHeight="1" thickBot="1" x14ac:dyDescent="0.35">
      <c r="B30" s="92"/>
      <c r="C30" s="93"/>
      <c r="D30" s="151" t="s">
        <v>34</v>
      </c>
      <c r="E30" s="152"/>
      <c r="F30" s="152"/>
      <c r="G30" s="152"/>
      <c r="H30" s="153"/>
      <c r="I30" s="154"/>
      <c r="J30" s="154"/>
      <c r="K30" s="116">
        <f>K22+K29</f>
        <v>435.03250000000003</v>
      </c>
      <c r="L30" s="5"/>
    </row>
    <row r="31" spans="2:12" ht="15.75" customHeight="1" thickBot="1" x14ac:dyDescent="0.4">
      <c r="B31" s="92"/>
      <c r="C31" s="92"/>
      <c r="D31" s="2"/>
      <c r="E31" s="2"/>
      <c r="F31" s="2"/>
      <c r="G31" s="2"/>
      <c r="H31" s="2"/>
    </row>
    <row r="32" spans="2:12" ht="15.75" customHeight="1" thickBot="1" x14ac:dyDescent="0.4">
      <c r="B32" s="92"/>
      <c r="C32" s="92"/>
      <c r="D32" s="155" t="s">
        <v>57</v>
      </c>
      <c r="E32" s="156"/>
      <c r="F32" s="156"/>
      <c r="G32" s="156"/>
      <c r="H32" s="156"/>
      <c r="I32" s="44" t="s">
        <v>7</v>
      </c>
      <c r="K32"/>
    </row>
    <row r="33" spans="2:15" ht="15.75" customHeight="1" thickBot="1" x14ac:dyDescent="0.4">
      <c r="B33" s="126">
        <v>1582</v>
      </c>
      <c r="C33" s="127">
        <v>1545</v>
      </c>
      <c r="D33" s="157" t="s">
        <v>41</v>
      </c>
      <c r="E33" s="158"/>
      <c r="F33" s="158"/>
      <c r="G33" s="158"/>
      <c r="H33" s="147"/>
      <c r="I33" s="128">
        <v>1582</v>
      </c>
      <c r="K33"/>
    </row>
    <row r="34" spans="2:15" ht="15.75" customHeight="1" thickBot="1" x14ac:dyDescent="0.4">
      <c r="B34" s="87">
        <v>0.2</v>
      </c>
      <c r="C34" s="87">
        <v>0.35</v>
      </c>
      <c r="D34" s="146" t="s">
        <v>49</v>
      </c>
      <c r="E34" s="147"/>
      <c r="F34" s="147"/>
      <c r="G34" s="147"/>
      <c r="H34" s="43">
        <f>IF(($K$30/$I$33)&gt;$C$34,$C$34,IF(($K$30/$I$33)&lt;$B$34,$B$34,($K$30/$I$33)))</f>
        <v>0.27498893805309738</v>
      </c>
      <c r="I34" s="114">
        <f>-H34*I33</f>
        <v>-435.03250000000003</v>
      </c>
      <c r="K34"/>
      <c r="L34" s="108"/>
    </row>
    <row r="35" spans="2:15" ht="15.75" customHeight="1" thickBot="1" x14ac:dyDescent="0.35">
      <c r="B35" s="96"/>
      <c r="C35" s="96"/>
      <c r="D35" s="148" t="s">
        <v>42</v>
      </c>
      <c r="E35" s="149"/>
      <c r="F35" s="149"/>
      <c r="G35" s="149"/>
      <c r="H35" s="161"/>
      <c r="I35" s="122">
        <f>SUM(I33:I34)</f>
        <v>1146.9675</v>
      </c>
      <c r="K35" s="5"/>
    </row>
    <row r="36" spans="2:15" ht="15.75" customHeight="1" thickBot="1" x14ac:dyDescent="0.4">
      <c r="B36" s="92"/>
      <c r="C36" s="92"/>
      <c r="D36" s="1"/>
      <c r="E36" s="1"/>
      <c r="F36" s="1"/>
      <c r="G36" s="1"/>
      <c r="H36" s="1"/>
      <c r="I36" s="1"/>
      <c r="J36" s="1"/>
      <c r="K36" s="1"/>
      <c r="L36" s="5"/>
    </row>
    <row r="37" spans="2:15" ht="15.75" customHeight="1" thickBot="1" x14ac:dyDescent="0.4">
      <c r="B37" s="92"/>
      <c r="C37" s="92"/>
      <c r="D37" s="139" t="s">
        <v>37</v>
      </c>
      <c r="E37" s="139"/>
      <c r="F37" s="139"/>
      <c r="G37" s="139"/>
      <c r="H37" s="139"/>
      <c r="I37" s="139"/>
      <c r="J37" s="139"/>
      <c r="K37" s="140"/>
      <c r="L37" s="5"/>
    </row>
    <row r="38" spans="2:15" ht="31" customHeight="1" x14ac:dyDescent="0.3">
      <c r="B38" s="92"/>
      <c r="C38" s="92"/>
      <c r="D38" s="162" t="s">
        <v>17</v>
      </c>
      <c r="E38" s="163"/>
      <c r="F38" s="163"/>
      <c r="G38" s="163"/>
      <c r="H38" s="164"/>
      <c r="I38" s="50" t="s">
        <v>2</v>
      </c>
      <c r="J38" s="51" t="s">
        <v>3</v>
      </c>
      <c r="K38" s="52" t="s">
        <v>0</v>
      </c>
      <c r="L38" s="5"/>
    </row>
    <row r="39" spans="2:15" ht="14.5" thickBot="1" x14ac:dyDescent="0.35">
      <c r="B39" s="92"/>
      <c r="C39" s="92"/>
      <c r="D39" s="143" t="s">
        <v>19</v>
      </c>
      <c r="E39" s="144"/>
      <c r="F39" s="144"/>
      <c r="G39" s="144"/>
      <c r="H39" s="145"/>
      <c r="I39" s="53">
        <f>I14</f>
        <v>82590.17</v>
      </c>
      <c r="J39" s="54">
        <f>J14</f>
        <v>68825.134999999995</v>
      </c>
      <c r="K39" s="55">
        <f>K14</f>
        <v>61942.622499999998</v>
      </c>
      <c r="L39" s="5"/>
    </row>
    <row r="40" spans="2:15" ht="14.5" thickBot="1" x14ac:dyDescent="0.35">
      <c r="B40" s="87">
        <v>1</v>
      </c>
      <c r="C40" s="87">
        <v>1</v>
      </c>
      <c r="D40" s="131" t="s">
        <v>53</v>
      </c>
      <c r="E40" s="132"/>
      <c r="F40" s="132"/>
      <c r="G40" s="132"/>
      <c r="H40" s="133"/>
      <c r="I40" s="32">
        <v>1</v>
      </c>
      <c r="J40" s="56">
        <v>1</v>
      </c>
      <c r="K40" s="57">
        <v>1</v>
      </c>
      <c r="L40" s="5"/>
    </row>
    <row r="41" spans="2:15" ht="15" thickTop="1" thickBot="1" x14ac:dyDescent="0.35">
      <c r="B41" s="92"/>
      <c r="C41" s="92"/>
      <c r="D41" s="134" t="s">
        <v>20</v>
      </c>
      <c r="E41" s="135"/>
      <c r="F41" s="135"/>
      <c r="G41" s="135"/>
      <c r="H41" s="136"/>
      <c r="I41" s="125">
        <f>$I$35</f>
        <v>1146.9675</v>
      </c>
      <c r="J41" s="124">
        <f t="shared" ref="J41:K41" si="5">$I$35</f>
        <v>1146.9675</v>
      </c>
      <c r="K41" s="123">
        <f t="shared" si="5"/>
        <v>1146.9675</v>
      </c>
      <c r="L41" s="5"/>
    </row>
    <row r="42" spans="2:15" ht="15.75" customHeight="1" thickTop="1" thickBot="1" x14ac:dyDescent="0.35">
      <c r="B42" s="97"/>
      <c r="C42" s="97"/>
      <c r="D42" s="137" t="s">
        <v>1</v>
      </c>
      <c r="E42" s="137"/>
      <c r="F42" s="137"/>
      <c r="G42" s="137"/>
      <c r="H42" s="137"/>
      <c r="I42" s="58">
        <f>ROUND(I39/I40/I41,2)</f>
        <v>72.010000000000005</v>
      </c>
      <c r="J42" s="60">
        <f t="shared" ref="J42:K42" si="6">ROUND(J39/J40/J41,2)</f>
        <v>60.01</v>
      </c>
      <c r="K42" s="59">
        <f t="shared" si="6"/>
        <v>54.01</v>
      </c>
      <c r="L42" s="5"/>
    </row>
    <row r="43" spans="2:15" ht="14.5" thickBot="1" x14ac:dyDescent="0.4">
      <c r="I43" s="7"/>
      <c r="J43" s="7"/>
      <c r="L43" s="5"/>
      <c r="O43" s="6"/>
    </row>
    <row r="44" spans="2:15" ht="14.5" thickBot="1" x14ac:dyDescent="0.4">
      <c r="D44" s="138" t="s">
        <v>26</v>
      </c>
      <c r="E44" s="139"/>
      <c r="F44" s="139"/>
      <c r="G44" s="139"/>
      <c r="H44" s="139"/>
      <c r="I44" s="139"/>
      <c r="J44" s="139"/>
      <c r="K44" s="140"/>
      <c r="L44" s="5"/>
      <c r="O44" s="6"/>
    </row>
    <row r="45" spans="2:15" ht="28.5" thickBot="1" x14ac:dyDescent="0.35">
      <c r="D45" s="141" t="s">
        <v>17</v>
      </c>
      <c r="E45" s="142"/>
      <c r="F45" s="142"/>
      <c r="G45" s="142" t="s">
        <v>17</v>
      </c>
      <c r="H45" s="142"/>
      <c r="I45" s="27" t="s">
        <v>2</v>
      </c>
      <c r="J45" s="28" t="s">
        <v>3</v>
      </c>
      <c r="K45" s="29" t="s">
        <v>0</v>
      </c>
      <c r="L45" s="5"/>
      <c r="O45" s="6"/>
    </row>
    <row r="46" spans="2:15" x14ac:dyDescent="0.3">
      <c r="D46" s="64" t="s">
        <v>23</v>
      </c>
      <c r="E46" s="65"/>
      <c r="F46" s="66">
        <v>0.65</v>
      </c>
      <c r="G46" s="65" t="s">
        <v>22</v>
      </c>
      <c r="H46" s="67"/>
      <c r="I46" s="68">
        <f>$I$42*F46</f>
        <v>46.806500000000007</v>
      </c>
      <c r="J46" s="69">
        <f>$J$42*F46</f>
        <v>39.006500000000003</v>
      </c>
      <c r="K46" s="70">
        <f>$K$42*F46</f>
        <v>35.106499999999997</v>
      </c>
    </row>
    <row r="47" spans="2:15" x14ac:dyDescent="0.3">
      <c r="D47" s="9" t="s">
        <v>24</v>
      </c>
      <c r="E47" s="10"/>
      <c r="F47" s="63">
        <v>0.45</v>
      </c>
      <c r="G47" s="10" t="s">
        <v>22</v>
      </c>
      <c r="H47" s="11"/>
      <c r="I47" s="61">
        <f>$I$42*F47</f>
        <v>32.404500000000006</v>
      </c>
      <c r="J47" s="12">
        <f>$J$42*F47</f>
        <v>27.0045</v>
      </c>
      <c r="K47" s="13">
        <f>$K$42*F47</f>
        <v>24.304500000000001</v>
      </c>
    </row>
    <row r="48" spans="2:15" x14ac:dyDescent="0.3">
      <c r="D48" s="9" t="s">
        <v>25</v>
      </c>
      <c r="E48" s="10"/>
      <c r="F48" s="63">
        <v>0.35</v>
      </c>
      <c r="G48" s="10" t="s">
        <v>22</v>
      </c>
      <c r="H48" s="11"/>
      <c r="I48" s="61">
        <f>$I$42*F48</f>
        <v>25.203500000000002</v>
      </c>
      <c r="J48" s="12">
        <f>$J$42*F48</f>
        <v>21.003499999999999</v>
      </c>
      <c r="K48" s="13">
        <f>$K$42*F48</f>
        <v>18.903499999999998</v>
      </c>
    </row>
    <row r="49" spans="2:11" ht="14.5" thickBot="1" x14ac:dyDescent="0.35">
      <c r="D49" s="14" t="s">
        <v>36</v>
      </c>
      <c r="E49" s="15"/>
      <c r="F49" s="71">
        <v>0.3</v>
      </c>
      <c r="G49" s="15" t="s">
        <v>22</v>
      </c>
      <c r="H49" s="16"/>
      <c r="I49" s="62">
        <f>$I$42*F49</f>
        <v>21.603000000000002</v>
      </c>
      <c r="J49" s="17">
        <f>$J$42*F49</f>
        <v>18.003</v>
      </c>
      <c r="K49" s="18">
        <f>$K$42*F49</f>
        <v>16.202999999999999</v>
      </c>
    </row>
    <row r="52" spans="2:11" x14ac:dyDescent="0.3">
      <c r="C52" s="103" t="s">
        <v>51</v>
      </c>
      <c r="D52" s="103"/>
      <c r="E52" s="103"/>
      <c r="F52" s="103"/>
      <c r="G52" s="103"/>
      <c r="H52" s="104"/>
    </row>
    <row r="53" spans="2:11" x14ac:dyDescent="0.3">
      <c r="C53" s="105" t="s">
        <v>52</v>
      </c>
      <c r="D53" s="105"/>
      <c r="E53" s="105"/>
      <c r="F53" s="105"/>
      <c r="G53" s="105"/>
      <c r="H53" s="104"/>
    </row>
    <row r="54" spans="2:11" x14ac:dyDescent="0.3">
      <c r="B54" s="20"/>
      <c r="C54" s="104"/>
      <c r="D54" s="104"/>
      <c r="E54" s="104"/>
      <c r="F54" s="104"/>
      <c r="G54" s="104"/>
      <c r="H54" s="104"/>
    </row>
    <row r="55" spans="2:11" x14ac:dyDescent="0.3">
      <c r="C55" s="104"/>
      <c r="D55" s="104"/>
      <c r="E55" s="104"/>
      <c r="F55" s="104"/>
      <c r="G55" s="104"/>
      <c r="K55" s="107" t="s">
        <v>59</v>
      </c>
    </row>
  </sheetData>
  <mergeCells count="41">
    <mergeCell ref="I22:J22"/>
    <mergeCell ref="D16:K16"/>
    <mergeCell ref="D3:K3"/>
    <mergeCell ref="D4:H4"/>
    <mergeCell ref="D5:K5"/>
    <mergeCell ref="D6:H6"/>
    <mergeCell ref="D7:F7"/>
    <mergeCell ref="D9:H9"/>
    <mergeCell ref="D12:H12"/>
    <mergeCell ref="D14:H14"/>
    <mergeCell ref="B1:C2"/>
    <mergeCell ref="D11:G11"/>
    <mergeCell ref="D28:G28"/>
    <mergeCell ref="D27:H27"/>
    <mergeCell ref="D17:H17"/>
    <mergeCell ref="D18:H18"/>
    <mergeCell ref="D19:H19"/>
    <mergeCell ref="D20:H20"/>
    <mergeCell ref="D21:H21"/>
    <mergeCell ref="D23:H23"/>
    <mergeCell ref="D24:H24"/>
    <mergeCell ref="D25:H25"/>
    <mergeCell ref="D26:H26"/>
    <mergeCell ref="D22:H22"/>
    <mergeCell ref="D13:G13"/>
    <mergeCell ref="D45:H45"/>
    <mergeCell ref="D41:H41"/>
    <mergeCell ref="D40:H40"/>
    <mergeCell ref="D39:H39"/>
    <mergeCell ref="D29:H29"/>
    <mergeCell ref="D34:G34"/>
    <mergeCell ref="D32:H32"/>
    <mergeCell ref="D33:H33"/>
    <mergeCell ref="D35:H35"/>
    <mergeCell ref="D37:K37"/>
    <mergeCell ref="D38:H38"/>
    <mergeCell ref="D42:H42"/>
    <mergeCell ref="D44:K44"/>
    <mergeCell ref="I29:J29"/>
    <mergeCell ref="D30:H30"/>
    <mergeCell ref="I30:J30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8FC5595891C5459682E1C6E04E7595" ma:contentTypeVersion="8" ma:contentTypeDescription="Ein neues Dokument erstellen." ma:contentTypeScope="" ma:versionID="acb0c4f0f8145fffe868a09719f7039d">
  <xsd:schema xmlns:xsd="http://www.w3.org/2001/XMLSchema" xmlns:xs="http://www.w3.org/2001/XMLSchema" xmlns:p="http://schemas.microsoft.com/office/2006/metadata/properties" xmlns:ns3="7b303672-27f7-4e80-8605-eee79a06841e" targetNamespace="http://schemas.microsoft.com/office/2006/metadata/properties" ma:root="true" ma:fieldsID="9a5a821384c70c88a2b128443df5b9e5" ns3:_="">
    <xsd:import namespace="7b303672-27f7-4e80-8605-eee79a0684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03672-27f7-4e80-8605-eee79a068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FFB4D9-7C5D-479E-8ED6-263EF9F5F7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303672-27f7-4e80-8605-eee79a068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6B85DA-E13B-4B73-89A1-DAA566171786}">
  <ds:schemaRefs>
    <ds:schemaRef ds:uri="http://purl.org/dc/terms/"/>
    <ds:schemaRef ds:uri="7b303672-27f7-4e80-8605-eee79a06841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7F60AA-D939-4DD9-B786-10CD1D810E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FLS iVm Basismodul</vt:lpstr>
      <vt:lpstr>FLS losgelöst v. Basismodul</vt:lpstr>
      <vt:lpstr>'FLS iVm Basismodul'!Druckbereich</vt:lpstr>
      <vt:lpstr>'FLS losgelöst v. Basismodul'!Druckbereich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Ströbl, Ulrike</dc:creator>
  <cp:lastModifiedBy>Ströbl, Ulrike</cp:lastModifiedBy>
  <cp:lastPrinted>2020-07-30T07:10:55Z</cp:lastPrinted>
  <dcterms:created xsi:type="dcterms:W3CDTF">2015-08-26T13:01:50Z</dcterms:created>
  <dcterms:modified xsi:type="dcterms:W3CDTF">2023-12-21T13:58:06Z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0x010100888FC5595891C5459682E1C6E04E7595</vt:lpwstr>
  </property>
</Properties>
</file>